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529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User\Dropbox\Orígenes\Ventas y contables\Ventas 2023\Listado precios Mayoristas 2023\"/>
    </mc:Choice>
  </mc:AlternateContent>
  <xr:revisionPtr revIDLastSave="0" documentId="13_ncr:1_{2B35A5F5-F485-4C8D-AD8A-F6CEAFC5CFD2}" xr6:coauthVersionLast="47" xr6:coauthVersionMax="47" xr10:uidLastSave="{00000000-0000-0000-0000-000000000000}"/>
  <bookViews>
    <workbookView xWindow="0" yWindow="0" windowWidth="14625" windowHeight="15600" firstSheet="1" activeTab="2" xr2:uid="{5B51CE56-F5BB-42DE-A6CC-2D2A86FD1395}"/>
  </bookViews>
  <sheets>
    <sheet name="Promos+info relevante" sheetId="2" r:id="rId1"/>
    <sheet name="Planilla de cotización" sheetId="1" r:id="rId2"/>
    <sheet name="Planilla de cotización (2)" sheetId="3" r:id="rId3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</xcalcf:calcFeatures>
    </ext>
  </extLst>
</workbook>
</file>

<file path=xl/calcChain.xml><?xml version="1.0" encoding="utf-8"?>
<calcChain xmlns="http://schemas.openxmlformats.org/spreadsheetml/2006/main">
  <c r="G66" i="3" l="1"/>
  <c r="H66" i="3" s="1"/>
  <c r="J66" i="3" s="1"/>
  <c r="G65" i="3"/>
  <c r="H65" i="3" s="1"/>
  <c r="J65" i="3" s="1"/>
  <c r="G59" i="3"/>
  <c r="H59" i="3" s="1"/>
  <c r="J59" i="3" s="1"/>
  <c r="G58" i="3"/>
  <c r="H58" i="3" s="1"/>
  <c r="J58" i="3" s="1"/>
  <c r="G57" i="3"/>
  <c r="H57" i="3" s="1"/>
  <c r="J57" i="3" s="1"/>
  <c r="G56" i="3"/>
  <c r="H56" i="3" s="1"/>
  <c r="J56" i="3" s="1"/>
  <c r="G55" i="3"/>
  <c r="H55" i="3" s="1"/>
  <c r="J55" i="3" s="1"/>
  <c r="G54" i="3"/>
  <c r="H54" i="3" s="1"/>
  <c r="J54" i="3" s="1"/>
  <c r="G53" i="3"/>
  <c r="H53" i="3" s="1"/>
  <c r="J53" i="3" s="1"/>
  <c r="G52" i="3"/>
  <c r="H52" i="3" s="1"/>
  <c r="J52" i="3" s="1"/>
  <c r="G47" i="3"/>
  <c r="H47" i="3" s="1"/>
  <c r="J47" i="3" s="1"/>
  <c r="G46" i="3"/>
  <c r="H46" i="3" s="1"/>
  <c r="J46" i="3" s="1"/>
  <c r="G45" i="3"/>
  <c r="H45" i="3" s="1"/>
  <c r="J45" i="3" s="1"/>
  <c r="G44" i="3"/>
  <c r="H44" i="3" s="1"/>
  <c r="J44" i="3" s="1"/>
  <c r="G43" i="3"/>
  <c r="H43" i="3" s="1"/>
  <c r="J43" i="3" s="1"/>
  <c r="J72" i="3" s="1"/>
  <c r="G42" i="3"/>
  <c r="H42" i="3" s="1"/>
  <c r="J42" i="3" s="1"/>
  <c r="G28" i="3"/>
  <c r="H28" i="3" s="1"/>
  <c r="J28" i="3" s="1"/>
  <c r="G27" i="3"/>
  <c r="H27" i="3" s="1"/>
  <c r="J27" i="3" s="1"/>
  <c r="G26" i="3"/>
  <c r="H26" i="3" s="1"/>
  <c r="J26" i="3" s="1"/>
  <c r="G25" i="3"/>
  <c r="H25" i="3" s="1"/>
  <c r="J25" i="3" s="1"/>
  <c r="J40" i="1"/>
  <c r="G33" i="1"/>
  <c r="H33" i="1"/>
  <c r="J33" i="1"/>
  <c r="G40" i="1"/>
  <c r="H40" i="1" s="1"/>
  <c r="G27" i="1"/>
  <c r="H27" i="1" s="1"/>
  <c r="J27" i="1" s="1"/>
  <c r="G38" i="1"/>
  <c r="H38" i="1" s="1"/>
  <c r="J38" i="1" s="1"/>
  <c r="G28" i="1"/>
  <c r="H28" i="1" s="1"/>
  <c r="J28" i="1" s="1"/>
  <c r="G42" i="1"/>
  <c r="H42" i="1" s="1"/>
  <c r="J42" i="1" s="1"/>
  <c r="G39" i="1"/>
  <c r="H39" i="1" s="1"/>
  <c r="J39" i="1" s="1"/>
  <c r="G41" i="1"/>
  <c r="H41" i="1" s="1"/>
  <c r="J41" i="1" s="1"/>
  <c r="G21" i="1"/>
  <c r="H21" i="1" s="1"/>
  <c r="J21" i="1" s="1"/>
  <c r="G13" i="1"/>
  <c r="H13" i="1" s="1"/>
  <c r="J13" i="1" s="1"/>
  <c r="G14" i="1"/>
  <c r="H14" i="1" s="1"/>
  <c r="J14" i="1" s="1"/>
  <c r="G15" i="1"/>
  <c r="H15" i="1" s="1"/>
  <c r="J15" i="1" s="1"/>
  <c r="G16" i="1"/>
  <c r="H16" i="1" s="1"/>
  <c r="J16" i="1" s="1"/>
  <c r="G17" i="1"/>
  <c r="H17" i="1" s="1"/>
  <c r="J17" i="1" s="1"/>
  <c r="G18" i="1"/>
  <c r="H18" i="1" s="1"/>
  <c r="J18" i="1" s="1"/>
  <c r="G19" i="1"/>
  <c r="H19" i="1" s="1"/>
  <c r="J19" i="1" s="1"/>
  <c r="G20" i="1"/>
  <c r="H20" i="1" s="1"/>
  <c r="J20" i="1" s="1"/>
  <c r="G22" i="1"/>
  <c r="H22" i="1" s="1"/>
  <c r="J22" i="1" s="1"/>
  <c r="G23" i="1"/>
  <c r="H23" i="1" s="1"/>
  <c r="J23" i="1" s="1"/>
  <c r="G24" i="1"/>
  <c r="H24" i="1" s="1"/>
  <c r="J24" i="1" s="1"/>
  <c r="G25" i="1"/>
  <c r="H25" i="1" s="1"/>
  <c r="J25" i="1" s="1"/>
  <c r="G26" i="1"/>
  <c r="H26" i="1" s="1"/>
  <c r="J26" i="1" s="1"/>
  <c r="G29" i="1"/>
  <c r="H29" i="1" s="1"/>
  <c r="J29" i="1" s="1"/>
  <c r="G30" i="1"/>
  <c r="H30" i="1" s="1"/>
  <c r="J30" i="1" s="1"/>
  <c r="G31" i="1"/>
  <c r="H31" i="1" s="1"/>
  <c r="J31" i="1" s="1"/>
  <c r="G32" i="1"/>
  <c r="H32" i="1" s="1"/>
  <c r="J32" i="1" s="1"/>
  <c r="G34" i="1"/>
  <c r="H34" i="1" s="1"/>
  <c r="J34" i="1" s="1"/>
  <c r="G35" i="1"/>
  <c r="H35" i="1" s="1"/>
  <c r="J35" i="1" s="1"/>
  <c r="G36" i="1"/>
  <c r="H36" i="1" s="1"/>
  <c r="J36" i="1" s="1"/>
  <c r="G37" i="1"/>
  <c r="H37" i="1" s="1"/>
  <c r="J37" i="1" s="1"/>
  <c r="G43" i="1"/>
  <c r="H43" i="1" s="1"/>
  <c r="J43" i="1" s="1"/>
  <c r="G44" i="1"/>
  <c r="H44" i="1" s="1"/>
  <c r="J44" i="1" s="1"/>
  <c r="G45" i="1"/>
  <c r="H45" i="1" s="1"/>
  <c r="J45" i="1" s="1"/>
  <c r="G12" i="1"/>
  <c r="H12" i="1" s="1"/>
  <c r="J12" i="1" s="1"/>
  <c r="J73" i="3" l="1"/>
  <c r="J74" i="3" s="1"/>
  <c r="J52" i="1"/>
  <c r="J75" i="3" l="1"/>
  <c r="J76" i="3" s="1"/>
  <c r="D72" i="3" s="1"/>
  <c r="J53" i="1"/>
  <c r="J54" i="1" s="1"/>
  <c r="J55" i="1" l="1"/>
  <c r="J56" i="1" s="1"/>
  <c r="D52" i="1" s="1"/>
</calcChain>
</file>

<file path=xl/sharedStrings.xml><?xml version="1.0" encoding="utf-8"?>
<sst xmlns="http://schemas.openxmlformats.org/spreadsheetml/2006/main" count="272" uniqueCount="105">
  <si>
    <t>Tienda</t>
  </si>
  <si>
    <t>RUT</t>
  </si>
  <si>
    <t>Factura (SÍ/NO)</t>
  </si>
  <si>
    <t>Nombre de contacto</t>
  </si>
  <si>
    <t>Teléfono</t>
  </si>
  <si>
    <t>Mail</t>
  </si>
  <si>
    <t>Dirección de envío</t>
  </si>
  <si>
    <t>Comuna</t>
  </si>
  <si>
    <t>Ciudad</t>
  </si>
  <si>
    <t>Dirección de facturación (si aplica)</t>
  </si>
  <si>
    <t>Producto</t>
  </si>
  <si>
    <t>Aplicación</t>
  </si>
  <si>
    <t>mL</t>
  </si>
  <si>
    <t>Precio de venta 
sugerido</t>
  </si>
  <si>
    <t>Precio 
Mayorista</t>
  </si>
  <si>
    <t>Precio neto mayorista</t>
  </si>
  <si>
    <t>Cantidad</t>
  </si>
  <si>
    <t>Total neto</t>
  </si>
  <si>
    <t>Perro</t>
  </si>
  <si>
    <t>Barrita humectante Antiinflamatoria</t>
  </si>
  <si>
    <t>Perros y gatos</t>
  </si>
  <si>
    <t>Calmante (roll on)</t>
  </si>
  <si>
    <t>¡GRACIAS POR INTERESARTE EN NUESTROS PRODUCTOS!</t>
  </si>
  <si>
    <t>Champú Anticaída</t>
  </si>
  <si>
    <t>Champú Desodorizante</t>
  </si>
  <si>
    <t>Colonia Algodón</t>
  </si>
  <si>
    <t>Colonia Nube de Flores</t>
  </si>
  <si>
    <t>Colonia Bosque en Flor</t>
  </si>
  <si>
    <t>1.</t>
  </si>
  <si>
    <t>Antes de transferir, ten presente que tu pedido se demorará entre 7 y 9 días hábiles en estar listo</t>
  </si>
  <si>
    <t>2.</t>
  </si>
  <si>
    <t>El despacho es por pagar vía Correos de Chile o Starken (regiones) y Alacasadelivery (Santiago y algunos sectores de la V Región)</t>
  </si>
  <si>
    <t>Desenredante Nube de flores</t>
  </si>
  <si>
    <t>3.</t>
  </si>
  <si>
    <t>Si estás conforme con los dos puntos anteriores, estos son nuestros datos de transferencia:</t>
  </si>
  <si>
    <t>Desenredante Bosque en Flor</t>
  </si>
  <si>
    <t>Banco</t>
  </si>
  <si>
    <t>Banco Estado</t>
  </si>
  <si>
    <t>Limpiador de patitas sin enjuague</t>
  </si>
  <si>
    <t>N° cuenta</t>
  </si>
  <si>
    <t>Limpiador ojos (spray)*</t>
  </si>
  <si>
    <t>Rut</t>
  </si>
  <si>
    <t>77.073.183-6</t>
  </si>
  <si>
    <t>Correo</t>
  </si>
  <si>
    <t>karu.auka@gmail.com</t>
  </si>
  <si>
    <t>Limpiador orejitas (spray)</t>
  </si>
  <si>
    <t>Loción limpiadora sin enjuague</t>
  </si>
  <si>
    <t>Pomadita para heridas (ex cicatrizante)</t>
  </si>
  <si>
    <t>Pomadita para pliegues (ex antifúngica)</t>
  </si>
  <si>
    <t>Spray para el aliento</t>
  </si>
  <si>
    <t>Perros / gatos</t>
  </si>
  <si>
    <t>Spray repelente</t>
  </si>
  <si>
    <t>Te Falta para la compra mínima:</t>
  </si>
  <si>
    <t>Subtotal</t>
  </si>
  <si>
    <t>IVA (19%)</t>
  </si>
  <si>
    <t>Total</t>
  </si>
  <si>
    <t>Subtotal neto</t>
  </si>
  <si>
    <t>1 Las descripciones de la página web, catálogo, y excel de productos se encuentran a su disposición para que puedan crear material propio que les facilite la venta.</t>
  </si>
  <si>
    <t>2 Las imágenes de productos de la página web así como las que se compartan a través de google fotos están a su disposición para crear material propio.</t>
  </si>
  <si>
    <t>Dcto 5%</t>
  </si>
  <si>
    <t>Champú Seco (Polvo)</t>
  </si>
  <si>
    <t>Spray para heridas</t>
  </si>
  <si>
    <t>Rocío de descanso</t>
  </si>
  <si>
    <t>PROMOCIONES</t>
  </si>
  <si>
    <t>Spray anti picazón</t>
  </si>
  <si>
    <t>Todas las promociones son acumulables, no agregues el producto de regalo en la planilla, nosotras lo agregaremos por ti.</t>
  </si>
  <si>
    <t>SOBRE MATERIAL COMPARTIDO Y DERECHOS DE AUTOR:</t>
  </si>
  <si>
    <t>Desodorante para patitas</t>
  </si>
  <si>
    <t>Si deseas retirar, debe ser coordinado con horario y día  previamente establecido.</t>
  </si>
  <si>
    <t>4.</t>
  </si>
  <si>
    <t>PORCENTAJE DE DESCUENTO ESCALADO:</t>
  </si>
  <si>
    <t>Por compras sobre $150.000 con IVA ($126050 neto) el descuento es de 35%</t>
  </si>
  <si>
    <t>Por compras entre $50.000 y hasta $149.999 con IVA el descuento es de 30%</t>
  </si>
  <si>
    <t>Nombre</t>
  </si>
  <si>
    <t>Karu Auka SpA</t>
  </si>
  <si>
    <t>Tipo de cuenta</t>
  </si>
  <si>
    <t>Cuenta vista / Chequera electrónica</t>
  </si>
  <si>
    <t>Champú Hipoalergénico (piel sensible)</t>
  </si>
  <si>
    <t>Información adicional:</t>
  </si>
  <si>
    <t>Promociones válidas por compras hasta el 31 de julio de 2023</t>
  </si>
  <si>
    <t>3. Tanto las imágenes como el contenido del instagram y facebook de Karu Auka son exclusivos de la tienda Karu Auka. El contenido del instagram de Orígenes dermocosmética para mascotas está pensado para entregar información útil a distribuidores y para ser compartido, por tanto si en algún momento quieres compartirlo, puedes hacerlo mencionando que es de @origenes.dermomascotas</t>
  </si>
  <si>
    <t>4. Si consideras que alguna infografía de producto creada para el instagram de Orígenes dermocosmética para mascotas (@origenes.dermomascotas) puede servirte para facilitar tu venta, puedes solicitarnos las imágenes para que te las compartamos a través de CANVA y puedas personalizarlas de acuerdo al estilo de tu tienda.</t>
  </si>
  <si>
    <t>5. Las imágenes creadas que incluyan el logo de Orígenes dermocosmética para mascotas, ya sea tanto en digital como físico (display y otros) no debe ser alterado de manera unilateral. Por ejemplo: si nos pediste que te hiciéramos un banner y al tiempo quieres agregar/cambiar algo debes consultarnos y en caso de no haber problema, no puedes alterar/cortar/cambiar de color o ubicación nuestro logo.</t>
  </si>
  <si>
    <t>Por la compra de 4 calmantes llévate un quinto de regalo</t>
  </si>
  <si>
    <t>Por la compra de 4 desodorantes de patitas llévate un quinto de regalo</t>
  </si>
  <si>
    <t>Por la compra de 3 pomadas para heridas 60ml llévate una cuarta de regalo</t>
  </si>
  <si>
    <t>Acondicionador Nutribrillo</t>
  </si>
  <si>
    <t>Desenredante Pompas de algodón</t>
  </si>
  <si>
    <t>Humectante (lata)</t>
  </si>
  <si>
    <t>Limpiador de carita</t>
  </si>
  <si>
    <t>Champú Anticaída ahora con Poliplant</t>
  </si>
  <si>
    <t>Spray Tónico anticaída con Baicapil y Poliplant</t>
  </si>
  <si>
    <t>AGOSTO 2023</t>
  </si>
  <si>
    <t>Para proteger la piel y el pelaje</t>
  </si>
  <si>
    <t>¡NUEVO!</t>
  </si>
  <si>
    <t>Tónico anticaída con Baicapil y Poliplant (Spray)</t>
  </si>
  <si>
    <t>Para restablecer el equilibrio natural de la piel eliminando bacterias y exceso de sebo causante del mal olor y camuflar olores</t>
  </si>
  <si>
    <t>Para ayudar a calmar naturalmente a las mascotas en casos de ansiedad o estrés</t>
  </si>
  <si>
    <t>Línea Aromaterapia</t>
  </si>
  <si>
    <t>Línea Control olor</t>
  </si>
  <si>
    <t>Línea Nutritiva</t>
  </si>
  <si>
    <t>Línea Protectora</t>
  </si>
  <si>
    <t>NUEVA IMAGEN</t>
  </si>
  <si>
    <t>Champú Control Olor (Ex Desodorizante)</t>
  </si>
  <si>
    <t>Para nutrir la piel y fortalecer el pelaje otorgándole brillo y suavidad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</si>
</sst>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&quot;$&quot;#,##0;[Red]&quot;$&quot;\-#,##0"/>
  </numFmts>
  <fonts count="12" x14ac:knownFonts="1"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b/>
      <sz val="14"/>
      <color theme="1"/>
      <name val="Calibri"/>
      <family val="2"/>
      <scheme val="minor"/>
    </font>
    <font>
      <sz val="14"/>
      <color theme="1"/>
      <name val="Calibri"/>
      <family val="2"/>
      <scheme val="minor"/>
    </font>
    <font>
      <b/>
      <u/>
      <sz val="14"/>
      <color theme="10"/>
      <name val="Calibri"/>
      <family val="2"/>
      <scheme val="minor"/>
    </font>
    <font>
      <sz val="18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22"/>
      <color theme="1"/>
      <name val="Calibri"/>
      <family val="2"/>
      <scheme val="minor"/>
    </font>
    <font>
      <b/>
      <sz val="22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b/>
      <sz val="16"/>
      <color theme="1"/>
      <name val="Calibri"/>
      <family val="2"/>
      <scheme val="minor"/>
    </font>
    <font>
      <b/>
      <sz val="16"/>
      <color theme="0"/>
      <name val="Calibri"/>
      <family val="2"/>
      <scheme val="minor"/>
    </font>
  </fonts>
  <fills count="20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AAD9CD"/>
        <bgColor indexed="64"/>
      </patternFill>
    </fill>
    <fill>
      <patternFill patternType="solid">
        <fgColor rgb="FFE7CBA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 tint="0.79998168889431442"/>
        <bgColor indexed="64"/>
      </patternFill>
    </fill>
    <fill>
      <patternFill patternType="solid">
        <fgColor theme="5" tint="0.79998168889431442"/>
        <bgColor indexed="64"/>
      </patternFill>
    </fill>
    <fill>
      <patternFill patternType="solid">
        <fgColor theme="8" tint="0.79998168889431442"/>
        <bgColor indexed="64"/>
      </patternFill>
    </fill>
    <fill>
      <patternFill patternType="solid">
        <fgColor theme="9" tint="0.59999389629810485"/>
        <bgColor indexed="64"/>
      </patternFill>
    </fill>
    <fill>
      <patternFill patternType="solid">
        <fgColor theme="5" tint="0.59999389629810485"/>
        <bgColor indexed="64"/>
      </patternFill>
    </fill>
    <fill>
      <patternFill patternType="solid">
        <fgColor theme="4" tint="0.59999389629810485"/>
        <bgColor indexed="64"/>
      </patternFill>
    </fill>
    <fill>
      <patternFill patternType="solid">
        <fgColor rgb="FFFFFF66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39997558519241921"/>
        <bgColor indexed="64"/>
      </patternFill>
    </fill>
    <fill>
      <patternFill patternType="solid">
        <fgColor theme="7" tint="0.79998168889431442"/>
        <bgColor indexed="64"/>
      </patternFill>
    </fill>
    <fill>
      <patternFill patternType="solid">
        <fgColor theme="8" tint="0.39997558519241921"/>
        <bgColor indexed="64"/>
      </patternFill>
    </fill>
    <fill>
      <patternFill patternType="solid">
        <fgColor rgb="FFB17BF9"/>
        <bgColor indexed="64"/>
      </patternFill>
    </fill>
    <fill>
      <patternFill patternType="solid">
        <fgColor rgb="FFDCC5FB"/>
        <bgColor indexed="64"/>
      </patternFill>
    </fill>
  </fills>
  <borders count="38">
    <border>
      <left/>
      <right/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</borders>
  <cellStyleXfs count="2">
    <xf numFmtId="0" fontId="0" fillId="0" borderId="0"/>
    <xf numFmtId="0" fontId="1" fillId="0" borderId="0" applyNumberFormat="0" applyFill="0" applyBorder="0" applyAlignment="0" applyProtection="0"/>
  </cellStyleXfs>
  <cellXfs count="177">
    <xf numFmtId="0" fontId="0" fillId="0" borderId="0" xfId="0"/>
    <xf numFmtId="0" fontId="0" fillId="6" borderId="0" xfId="0" applyFill="1"/>
    <xf numFmtId="0" fontId="0" fillId="6" borderId="0" xfId="0" applyFill="1" applyAlignment="1">
      <alignment wrapText="1"/>
    </xf>
    <xf numFmtId="0" fontId="0" fillId="7" borderId="0" xfId="0" applyFill="1"/>
    <xf numFmtId="0" fontId="0" fillId="8" borderId="0" xfId="0" applyFill="1" applyAlignment="1">
      <alignment wrapText="1"/>
    </xf>
    <xf numFmtId="0" fontId="6" fillId="6" borderId="0" xfId="0" applyFont="1" applyFill="1"/>
    <xf numFmtId="49" fontId="8" fillId="0" borderId="0" xfId="0" applyNumberFormat="1" applyFont="1" applyAlignment="1">
      <alignment horizontal="center"/>
    </xf>
    <xf numFmtId="0" fontId="7" fillId="9" borderId="0" xfId="0" applyFont="1" applyFill="1"/>
    <xf numFmtId="0" fontId="7" fillId="10" borderId="0" xfId="0" applyFont="1" applyFill="1"/>
    <xf numFmtId="0" fontId="7" fillId="11" borderId="0" xfId="0" applyFont="1" applyFill="1"/>
    <xf numFmtId="0" fontId="0" fillId="5" borderId="5" xfId="0" applyFill="1" applyBorder="1" applyAlignment="1" applyProtection="1">
      <alignment vertical="center" shrinkToFit="1"/>
      <protection locked="0"/>
    </xf>
    <xf numFmtId="0" fontId="0" fillId="0" borderId="4" xfId="0" applyBorder="1" applyAlignment="1" applyProtection="1">
      <alignment vertical="center"/>
      <protection locked="0"/>
    </xf>
    <xf numFmtId="0" fontId="0" fillId="0" borderId="7" xfId="0" applyBorder="1" applyAlignment="1" applyProtection="1">
      <alignment vertical="center"/>
      <protection locked="0"/>
    </xf>
    <xf numFmtId="0" fontId="0" fillId="2" borderId="0" xfId="0" applyFill="1"/>
    <xf numFmtId="164" fontId="0" fillId="0" borderId="3" xfId="0" applyNumberFormat="1" applyBorder="1"/>
    <xf numFmtId="164" fontId="0" fillId="0" borderId="6" xfId="0" applyNumberFormat="1" applyBorder="1"/>
    <xf numFmtId="1" fontId="0" fillId="0" borderId="0" xfId="0" applyNumberFormat="1"/>
    <xf numFmtId="164" fontId="0" fillId="2" borderId="0" xfId="0" applyNumberFormat="1" applyFill="1"/>
    <xf numFmtId="0" fontId="0" fillId="2" borderId="0" xfId="0" applyFill="1" applyAlignment="1">
      <alignment horizontal="center"/>
    </xf>
    <xf numFmtId="164" fontId="0" fillId="0" borderId="0" xfId="0" applyNumberFormat="1"/>
    <xf numFmtId="164" fontId="0" fillId="5" borderId="6" xfId="0" applyNumberFormat="1" applyFill="1" applyBorder="1" applyAlignment="1">
      <alignment vertical="center" shrinkToFit="1"/>
    </xf>
    <xf numFmtId="0" fontId="0" fillId="5" borderId="4" xfId="0" applyFill="1" applyBorder="1" applyAlignment="1">
      <alignment horizontal="left" vertical="center" shrinkToFit="1"/>
    </xf>
    <xf numFmtId="0" fontId="0" fillId="5" borderId="5" xfId="0" applyFill="1" applyBorder="1" applyAlignment="1">
      <alignment horizontal="center" vertical="center" shrinkToFit="1"/>
    </xf>
    <xf numFmtId="164" fontId="0" fillId="5" borderId="5" xfId="0" applyNumberFormat="1" applyFill="1" applyBorder="1" applyAlignment="1">
      <alignment vertical="center" shrinkToFit="1"/>
    </xf>
    <xf numFmtId="0" fontId="2" fillId="0" borderId="0" xfId="0" applyFont="1"/>
    <xf numFmtId="0" fontId="3" fillId="0" borderId="0" xfId="0" applyFont="1"/>
    <xf numFmtId="49" fontId="3" fillId="0" borderId="0" xfId="0" applyNumberFormat="1" applyFont="1"/>
    <xf numFmtId="0" fontId="6" fillId="0" borderId="0" xfId="0" applyFont="1"/>
    <xf numFmtId="0" fontId="2" fillId="0" borderId="0" xfId="0" applyFont="1" applyAlignment="1">
      <alignment horizontal="left"/>
    </xf>
    <xf numFmtId="0" fontId="4" fillId="0" borderId="0" xfId="1" applyNumberFormat="1" applyFont="1" applyProtection="1"/>
    <xf numFmtId="0" fontId="0" fillId="4" borderId="1" xfId="0" applyFill="1" applyBorder="1" applyAlignment="1">
      <alignment horizontal="center" vertical="center"/>
    </xf>
    <xf numFmtId="0" fontId="0" fillId="4" borderId="2" xfId="0" applyFill="1" applyBorder="1" applyAlignment="1">
      <alignment horizontal="center" vertical="center"/>
    </xf>
    <xf numFmtId="0" fontId="0" fillId="4" borderId="2" xfId="0" applyFill="1" applyBorder="1" applyAlignment="1">
      <alignment vertical="center"/>
    </xf>
    <xf numFmtId="0" fontId="0" fillId="4" borderId="3" xfId="0" applyFill="1" applyBorder="1" applyAlignment="1">
      <alignment horizontal="center" vertical="center"/>
    </xf>
    <xf numFmtId="0" fontId="6" fillId="3" borderId="1" xfId="0" applyFont="1" applyFill="1" applyBorder="1" applyAlignment="1">
      <alignment vertical="center"/>
    </xf>
    <xf numFmtId="0" fontId="0" fillId="12" borderId="4" xfId="0" applyFill="1" applyBorder="1" applyAlignment="1">
      <alignment horizontal="left" vertical="center" shrinkToFit="1"/>
    </xf>
    <xf numFmtId="0" fontId="0" fillId="12" borderId="5" xfId="0" applyFill="1" applyBorder="1" applyAlignment="1">
      <alignment horizontal="center" vertical="center" shrinkToFit="1"/>
    </xf>
    <xf numFmtId="164" fontId="0" fillId="12" borderId="5" xfId="0" applyNumberFormat="1" applyFill="1" applyBorder="1" applyAlignment="1">
      <alignment vertical="center" shrinkToFit="1"/>
    </xf>
    <xf numFmtId="0" fontId="0" fillId="12" borderId="5" xfId="0" applyFill="1" applyBorder="1" applyAlignment="1" applyProtection="1">
      <alignment vertical="center" shrinkToFit="1"/>
      <protection locked="0"/>
    </xf>
    <xf numFmtId="164" fontId="0" fillId="12" borderId="6" xfId="0" applyNumberFormat="1" applyFill="1" applyBorder="1" applyAlignment="1">
      <alignment vertical="center" shrinkToFit="1"/>
    </xf>
    <xf numFmtId="0" fontId="0" fillId="12" borderId="7" xfId="0" applyFill="1" applyBorder="1" applyAlignment="1">
      <alignment horizontal="left" vertical="center" shrinkToFit="1"/>
    </xf>
    <xf numFmtId="0" fontId="0" fillId="12" borderId="8" xfId="0" applyFill="1" applyBorder="1" applyAlignment="1">
      <alignment horizontal="center" vertical="center" shrinkToFit="1"/>
    </xf>
    <xf numFmtId="164" fontId="0" fillId="12" borderId="8" xfId="0" applyNumberFormat="1" applyFill="1" applyBorder="1" applyAlignment="1">
      <alignment vertical="center" shrinkToFit="1"/>
    </xf>
    <xf numFmtId="0" fontId="0" fillId="12" borderId="8" xfId="0" applyFill="1" applyBorder="1" applyAlignment="1" applyProtection="1">
      <alignment vertical="center" shrinkToFit="1"/>
      <protection locked="0"/>
    </xf>
    <xf numFmtId="164" fontId="0" fillId="12" borderId="9" xfId="0" applyNumberFormat="1" applyFill="1" applyBorder="1" applyAlignment="1">
      <alignment vertical="center" shrinkToFit="1"/>
    </xf>
    <xf numFmtId="0" fontId="0" fillId="13" borderId="4" xfId="0" applyFill="1" applyBorder="1" applyAlignment="1">
      <alignment horizontal="left" vertical="center" shrinkToFit="1"/>
    </xf>
    <xf numFmtId="0" fontId="0" fillId="13" borderId="5" xfId="0" applyFill="1" applyBorder="1" applyAlignment="1">
      <alignment horizontal="center" vertical="center" shrinkToFit="1"/>
    </xf>
    <xf numFmtId="164" fontId="0" fillId="13" borderId="5" xfId="0" applyNumberFormat="1" applyFill="1" applyBorder="1" applyAlignment="1">
      <alignment vertical="center" shrinkToFit="1"/>
    </xf>
    <xf numFmtId="0" fontId="0" fillId="13" borderId="5" xfId="0" applyFill="1" applyBorder="1" applyAlignment="1" applyProtection="1">
      <alignment vertical="center" shrinkToFit="1"/>
      <protection locked="0"/>
    </xf>
    <xf numFmtId="164" fontId="0" fillId="13" borderId="6" xfId="0" applyNumberFormat="1" applyFill="1" applyBorder="1" applyAlignment="1">
      <alignment vertical="center" shrinkToFit="1"/>
    </xf>
    <xf numFmtId="0" fontId="0" fillId="0" borderId="1" xfId="0" applyBorder="1"/>
    <xf numFmtId="0" fontId="0" fillId="0" borderId="4" xfId="0" applyBorder="1"/>
    <xf numFmtId="0" fontId="0" fillId="0" borderId="32" xfId="0" applyBorder="1"/>
    <xf numFmtId="164" fontId="0" fillId="0" borderId="33" xfId="0" applyNumberFormat="1" applyBorder="1"/>
    <xf numFmtId="0" fontId="10" fillId="0" borderId="31" xfId="0" applyFont="1" applyBorder="1"/>
    <xf numFmtId="164" fontId="10" fillId="0" borderId="34" xfId="0" applyNumberFormat="1" applyFont="1" applyBorder="1"/>
    <xf numFmtId="0" fontId="11" fillId="14" borderId="12" xfId="0" applyFont="1" applyFill="1" applyBorder="1"/>
    <xf numFmtId="0" fontId="11" fillId="14" borderId="20" xfId="0" applyFont="1" applyFill="1" applyBorder="1"/>
    <xf numFmtId="0" fontId="9" fillId="14" borderId="0" xfId="0" applyFont="1" applyFill="1"/>
    <xf numFmtId="0" fontId="9" fillId="14" borderId="22" xfId="0" applyFont="1" applyFill="1" applyBorder="1"/>
    <xf numFmtId="0" fontId="0" fillId="14" borderId="5" xfId="0" applyFill="1" applyBorder="1" applyAlignment="1">
      <alignment horizontal="center" vertical="center"/>
    </xf>
    <xf numFmtId="0" fontId="0" fillId="14" borderId="5" xfId="0" applyFill="1" applyBorder="1" applyAlignment="1">
      <alignment vertical="center"/>
    </xf>
    <xf numFmtId="0" fontId="0" fillId="14" borderId="4" xfId="0" applyFill="1" applyBorder="1" applyAlignment="1">
      <alignment horizontal="center" vertical="center"/>
    </xf>
    <xf numFmtId="0" fontId="0" fillId="14" borderId="6" xfId="0" applyFill="1" applyBorder="1" applyAlignment="1">
      <alignment horizontal="center" vertical="center"/>
    </xf>
    <xf numFmtId="0" fontId="11" fillId="15" borderId="12" xfId="0" applyFont="1" applyFill="1" applyBorder="1"/>
    <xf numFmtId="0" fontId="11" fillId="15" borderId="20" xfId="0" applyFont="1" applyFill="1" applyBorder="1"/>
    <xf numFmtId="0" fontId="9" fillId="15" borderId="0" xfId="0" applyFont="1" applyFill="1"/>
    <xf numFmtId="0" fontId="9" fillId="15" borderId="22" xfId="0" applyFont="1" applyFill="1" applyBorder="1"/>
    <xf numFmtId="0" fontId="0" fillId="15" borderId="4" xfId="0" applyFill="1" applyBorder="1" applyAlignment="1">
      <alignment horizontal="center" vertical="center"/>
    </xf>
    <xf numFmtId="0" fontId="0" fillId="15" borderId="5" xfId="0" applyFill="1" applyBorder="1" applyAlignment="1">
      <alignment horizontal="center" vertical="center"/>
    </xf>
    <xf numFmtId="0" fontId="0" fillId="15" borderId="5" xfId="0" applyFill="1" applyBorder="1" applyAlignment="1">
      <alignment vertical="center"/>
    </xf>
    <xf numFmtId="0" fontId="0" fillId="15" borderId="6" xfId="0" applyFill="1" applyBorder="1" applyAlignment="1">
      <alignment horizontal="center" vertical="center"/>
    </xf>
    <xf numFmtId="0" fontId="0" fillId="16" borderId="35" xfId="0" applyFill="1" applyBorder="1" applyAlignment="1">
      <alignment horizontal="left" vertical="center" shrinkToFit="1"/>
    </xf>
    <xf numFmtId="0" fontId="0" fillId="16" borderId="36" xfId="0" applyFill="1" applyBorder="1" applyAlignment="1">
      <alignment horizontal="center" vertical="center" shrinkToFit="1"/>
    </xf>
    <xf numFmtId="164" fontId="0" fillId="16" borderId="36" xfId="0" applyNumberFormat="1" applyFill="1" applyBorder="1" applyAlignment="1">
      <alignment vertical="center" shrinkToFit="1"/>
    </xf>
    <xf numFmtId="0" fontId="0" fillId="16" borderId="36" xfId="0" applyFill="1" applyBorder="1" applyAlignment="1" applyProtection="1">
      <alignment vertical="center" shrinkToFit="1"/>
      <protection locked="0"/>
    </xf>
    <xf numFmtId="164" fontId="0" fillId="16" borderId="37" xfId="0" applyNumberFormat="1" applyFill="1" applyBorder="1" applyAlignment="1">
      <alignment vertical="center" shrinkToFit="1"/>
    </xf>
    <xf numFmtId="0" fontId="0" fillId="16" borderId="4" xfId="0" applyFill="1" applyBorder="1" applyAlignment="1">
      <alignment horizontal="left" vertical="center" shrinkToFit="1"/>
    </xf>
    <xf numFmtId="0" fontId="0" fillId="16" borderId="5" xfId="0" applyFill="1" applyBorder="1" applyAlignment="1">
      <alignment horizontal="center" vertical="center" shrinkToFit="1"/>
    </xf>
    <xf numFmtId="164" fontId="0" fillId="16" borderId="5" xfId="0" applyNumberFormat="1" applyFill="1" applyBorder="1" applyAlignment="1">
      <alignment vertical="center" shrinkToFit="1"/>
    </xf>
    <xf numFmtId="0" fontId="0" fillId="16" borderId="5" xfId="0" applyFill="1" applyBorder="1" applyAlignment="1" applyProtection="1">
      <alignment vertical="center" shrinkToFit="1"/>
      <protection locked="0"/>
    </xf>
    <xf numFmtId="164" fontId="0" fillId="16" borderId="6" xfId="0" applyNumberFormat="1" applyFill="1" applyBorder="1" applyAlignment="1">
      <alignment vertical="center" shrinkToFit="1"/>
    </xf>
    <xf numFmtId="0" fontId="0" fillId="16" borderId="7" xfId="0" applyFill="1" applyBorder="1" applyAlignment="1">
      <alignment horizontal="left" vertical="center" shrinkToFit="1"/>
    </xf>
    <xf numFmtId="0" fontId="0" fillId="16" borderId="8" xfId="0" applyFill="1" applyBorder="1" applyAlignment="1">
      <alignment horizontal="center" vertical="center" shrinkToFit="1"/>
    </xf>
    <xf numFmtId="164" fontId="0" fillId="16" borderId="8" xfId="0" applyNumberFormat="1" applyFill="1" applyBorder="1" applyAlignment="1">
      <alignment vertical="center" shrinkToFit="1"/>
    </xf>
    <xf numFmtId="0" fontId="0" fillId="16" borderId="8" xfId="0" applyFill="1" applyBorder="1" applyAlignment="1" applyProtection="1">
      <alignment vertical="center" shrinkToFit="1"/>
      <protection locked="0"/>
    </xf>
    <xf numFmtId="164" fontId="0" fillId="16" borderId="9" xfId="0" applyNumberFormat="1" applyFill="1" applyBorder="1" applyAlignment="1">
      <alignment vertical="center" shrinkToFit="1"/>
    </xf>
    <xf numFmtId="0" fontId="6" fillId="15" borderId="0" xfId="0" applyFont="1" applyFill="1" applyAlignment="1">
      <alignment horizontal="center" vertical="center"/>
    </xf>
    <xf numFmtId="0" fontId="10" fillId="15" borderId="19" xfId="0" applyFont="1" applyFill="1" applyBorder="1"/>
    <xf numFmtId="0" fontId="0" fillId="15" borderId="21" xfId="0" applyFill="1" applyBorder="1"/>
    <xf numFmtId="0" fontId="10" fillId="14" borderId="19" xfId="0" applyFont="1" applyFill="1" applyBorder="1"/>
    <xf numFmtId="0" fontId="0" fillId="14" borderId="21" xfId="0" applyFill="1" applyBorder="1"/>
    <xf numFmtId="0" fontId="6" fillId="0" borderId="0" xfId="0" applyFont="1" applyAlignment="1">
      <alignment horizontal="center" vertical="center"/>
    </xf>
    <xf numFmtId="0" fontId="0" fillId="9" borderId="4" xfId="0" applyFill="1" applyBorder="1" applyAlignment="1">
      <alignment horizontal="left" vertical="center" shrinkToFit="1"/>
    </xf>
    <xf numFmtId="0" fontId="0" fillId="9" borderId="5" xfId="0" applyFill="1" applyBorder="1" applyAlignment="1">
      <alignment horizontal="center" vertical="center" shrinkToFit="1"/>
    </xf>
    <xf numFmtId="164" fontId="0" fillId="9" borderId="5" xfId="0" applyNumberFormat="1" applyFill="1" applyBorder="1" applyAlignment="1">
      <alignment vertical="center" shrinkToFit="1"/>
    </xf>
    <xf numFmtId="0" fontId="0" fillId="9" borderId="5" xfId="0" applyFill="1" applyBorder="1" applyAlignment="1" applyProtection="1">
      <alignment vertical="center" shrinkToFit="1"/>
      <protection locked="0"/>
    </xf>
    <xf numFmtId="164" fontId="0" fillId="9" borderId="6" xfId="0" applyNumberFormat="1" applyFill="1" applyBorder="1" applyAlignment="1">
      <alignment vertical="center" shrinkToFit="1"/>
    </xf>
    <xf numFmtId="0" fontId="6" fillId="13" borderId="0" xfId="0" applyFont="1" applyFill="1" applyAlignment="1">
      <alignment horizontal="center" vertical="center"/>
    </xf>
    <xf numFmtId="0" fontId="0" fillId="8" borderId="4" xfId="0" applyFill="1" applyBorder="1" applyAlignment="1">
      <alignment horizontal="left" vertical="center" shrinkToFit="1"/>
    </xf>
    <xf numFmtId="0" fontId="0" fillId="8" borderId="5" xfId="0" applyFill="1" applyBorder="1" applyAlignment="1">
      <alignment horizontal="center" vertical="center" shrinkToFit="1"/>
    </xf>
    <xf numFmtId="164" fontId="0" fillId="8" borderId="5" xfId="0" applyNumberFormat="1" applyFill="1" applyBorder="1" applyAlignment="1">
      <alignment vertical="center" shrinkToFit="1"/>
    </xf>
    <xf numFmtId="0" fontId="0" fillId="8" borderId="5" xfId="0" applyFill="1" applyBorder="1" applyAlignment="1" applyProtection="1">
      <alignment vertical="center" shrinkToFit="1"/>
      <protection locked="0"/>
    </xf>
    <xf numFmtId="164" fontId="0" fillId="8" borderId="6" xfId="0" applyNumberFormat="1" applyFill="1" applyBorder="1" applyAlignment="1">
      <alignment vertical="center" shrinkToFit="1"/>
    </xf>
    <xf numFmtId="0" fontId="0" fillId="8" borderId="7" xfId="0" applyFill="1" applyBorder="1" applyAlignment="1">
      <alignment horizontal="left" vertical="center" shrinkToFit="1"/>
    </xf>
    <xf numFmtId="0" fontId="0" fillId="8" borderId="8" xfId="0" applyFill="1" applyBorder="1" applyAlignment="1">
      <alignment horizontal="center" vertical="center" shrinkToFit="1"/>
    </xf>
    <xf numFmtId="164" fontId="0" fillId="8" borderId="8" xfId="0" applyNumberFormat="1" applyFill="1" applyBorder="1" applyAlignment="1">
      <alignment vertical="center" shrinkToFit="1"/>
    </xf>
    <xf numFmtId="0" fontId="0" fillId="8" borderId="8" xfId="0" applyFill="1" applyBorder="1" applyAlignment="1" applyProtection="1">
      <alignment vertical="center" shrinkToFit="1"/>
      <protection locked="0"/>
    </xf>
    <xf numFmtId="164" fontId="0" fillId="8" borderId="9" xfId="0" applyNumberFormat="1" applyFill="1" applyBorder="1" applyAlignment="1">
      <alignment vertical="center" shrinkToFit="1"/>
    </xf>
    <xf numFmtId="0" fontId="10" fillId="17" borderId="19" xfId="0" applyFont="1" applyFill="1" applyBorder="1"/>
    <xf numFmtId="0" fontId="11" fillId="17" borderId="12" xfId="0" applyFont="1" applyFill="1" applyBorder="1"/>
    <xf numFmtId="0" fontId="11" fillId="17" borderId="20" xfId="0" applyFont="1" applyFill="1" applyBorder="1"/>
    <xf numFmtId="0" fontId="0" fillId="17" borderId="21" xfId="0" applyFill="1" applyBorder="1"/>
    <xf numFmtId="0" fontId="9" fillId="17" borderId="0" xfId="0" applyFont="1" applyFill="1"/>
    <xf numFmtId="0" fontId="9" fillId="17" borderId="22" xfId="0" applyFont="1" applyFill="1" applyBorder="1"/>
    <xf numFmtId="0" fontId="0" fillId="17" borderId="4" xfId="0" applyFill="1" applyBorder="1" applyAlignment="1">
      <alignment horizontal="center" vertical="center"/>
    </xf>
    <xf numFmtId="0" fontId="0" fillId="17" borderId="5" xfId="0" applyFill="1" applyBorder="1" applyAlignment="1">
      <alignment horizontal="center" vertical="center"/>
    </xf>
    <xf numFmtId="0" fontId="0" fillId="17" borderId="5" xfId="0" applyFill="1" applyBorder="1" applyAlignment="1">
      <alignment vertical="center"/>
    </xf>
    <xf numFmtId="0" fontId="0" fillId="17" borderId="6" xfId="0" applyFill="1" applyBorder="1" applyAlignment="1">
      <alignment horizontal="center" vertical="center"/>
    </xf>
    <xf numFmtId="0" fontId="10" fillId="18" borderId="19" xfId="0" applyFont="1" applyFill="1" applyBorder="1"/>
    <xf numFmtId="0" fontId="11" fillId="18" borderId="12" xfId="0" applyFont="1" applyFill="1" applyBorder="1"/>
    <xf numFmtId="0" fontId="11" fillId="18" borderId="20" xfId="0" applyFont="1" applyFill="1" applyBorder="1"/>
    <xf numFmtId="0" fontId="0" fillId="18" borderId="21" xfId="0" applyFill="1" applyBorder="1"/>
    <xf numFmtId="0" fontId="9" fillId="18" borderId="0" xfId="0" applyFont="1" applyFill="1"/>
    <xf numFmtId="0" fontId="9" fillId="18" borderId="22" xfId="0" applyFont="1" applyFill="1" applyBorder="1"/>
    <xf numFmtId="0" fontId="0" fillId="18" borderId="4" xfId="0" applyFill="1" applyBorder="1" applyAlignment="1">
      <alignment horizontal="center" vertical="center"/>
    </xf>
    <xf numFmtId="0" fontId="0" fillId="18" borderId="5" xfId="0" applyFill="1" applyBorder="1" applyAlignment="1">
      <alignment horizontal="center" vertical="center"/>
    </xf>
    <xf numFmtId="0" fontId="0" fillId="18" borderId="5" xfId="0" applyFill="1" applyBorder="1" applyAlignment="1">
      <alignment vertical="center"/>
    </xf>
    <xf numFmtId="0" fontId="0" fillId="18" borderId="6" xfId="0" applyFill="1" applyBorder="1" applyAlignment="1">
      <alignment horizontal="center" vertical="center"/>
    </xf>
    <xf numFmtId="0" fontId="0" fillId="19" borderId="4" xfId="0" applyFill="1" applyBorder="1" applyAlignment="1">
      <alignment horizontal="left" vertical="center" shrinkToFit="1"/>
    </xf>
    <xf numFmtId="0" fontId="0" fillId="19" borderId="5" xfId="0" applyFill="1" applyBorder="1" applyAlignment="1">
      <alignment horizontal="center" vertical="center" shrinkToFit="1"/>
    </xf>
    <xf numFmtId="164" fontId="0" fillId="19" borderId="5" xfId="0" applyNumberFormat="1" applyFill="1" applyBorder="1" applyAlignment="1">
      <alignment vertical="center" shrinkToFit="1"/>
    </xf>
    <xf numFmtId="0" fontId="0" fillId="19" borderId="5" xfId="0" applyFill="1" applyBorder="1" applyAlignment="1" applyProtection="1">
      <alignment vertical="center" shrinkToFit="1"/>
      <protection locked="0"/>
    </xf>
    <xf numFmtId="164" fontId="0" fillId="19" borderId="6" xfId="0" applyNumberFormat="1" applyFill="1" applyBorder="1" applyAlignment="1">
      <alignment vertical="center" shrinkToFit="1"/>
    </xf>
    <xf numFmtId="0" fontId="0" fillId="19" borderId="7" xfId="0" applyFill="1" applyBorder="1" applyAlignment="1">
      <alignment horizontal="left" vertical="center" shrinkToFit="1"/>
    </xf>
    <xf numFmtId="0" fontId="0" fillId="19" borderId="8" xfId="0" applyFill="1" applyBorder="1" applyAlignment="1">
      <alignment horizontal="center" vertical="center" shrinkToFit="1"/>
    </xf>
    <xf numFmtId="164" fontId="0" fillId="19" borderId="8" xfId="0" applyNumberFormat="1" applyFill="1" applyBorder="1" applyAlignment="1">
      <alignment vertical="center" shrinkToFit="1"/>
    </xf>
    <xf numFmtId="0" fontId="0" fillId="19" borderId="8" xfId="0" applyFill="1" applyBorder="1" applyAlignment="1" applyProtection="1">
      <alignment vertical="center" shrinkToFit="1"/>
      <protection locked="0"/>
    </xf>
    <xf numFmtId="164" fontId="0" fillId="19" borderId="9" xfId="0" applyNumberFormat="1" applyFill="1" applyBorder="1" applyAlignment="1">
      <alignment vertical="center" shrinkToFit="1"/>
    </xf>
    <xf numFmtId="0" fontId="0" fillId="9" borderId="7" xfId="0" applyFill="1" applyBorder="1" applyAlignment="1">
      <alignment horizontal="left" vertical="center" shrinkToFit="1"/>
    </xf>
    <xf numFmtId="0" fontId="0" fillId="9" borderId="8" xfId="0" applyFill="1" applyBorder="1" applyAlignment="1">
      <alignment horizontal="center" vertical="center" shrinkToFit="1"/>
    </xf>
    <xf numFmtId="164" fontId="0" fillId="9" borderId="8" xfId="0" applyNumberFormat="1" applyFill="1" applyBorder="1" applyAlignment="1">
      <alignment vertical="center" shrinkToFit="1"/>
    </xf>
    <xf numFmtId="0" fontId="0" fillId="9" borderId="8" xfId="0" applyFill="1" applyBorder="1" applyAlignment="1" applyProtection="1">
      <alignment vertical="center" shrinkToFit="1"/>
      <protection locked="0"/>
    </xf>
    <xf numFmtId="164" fontId="0" fillId="9" borderId="9" xfId="0" applyNumberFormat="1" applyFill="1" applyBorder="1" applyAlignment="1">
      <alignment vertical="center" shrinkToFit="1"/>
    </xf>
    <xf numFmtId="0" fontId="6" fillId="3" borderId="28" xfId="0" applyFont="1" applyFill="1" applyBorder="1" applyAlignment="1">
      <alignment horizontal="center" vertical="center"/>
    </xf>
    <xf numFmtId="0" fontId="6" fillId="3" borderId="10" xfId="0" applyFont="1" applyFill="1" applyBorder="1" applyAlignment="1">
      <alignment horizontal="center" vertical="center"/>
    </xf>
    <xf numFmtId="0" fontId="6" fillId="3" borderId="11" xfId="0" applyFont="1" applyFill="1" applyBorder="1" applyAlignment="1">
      <alignment horizontal="center" vertical="center"/>
    </xf>
    <xf numFmtId="0" fontId="6" fillId="3" borderId="29" xfId="0" applyFont="1" applyFill="1" applyBorder="1" applyAlignment="1">
      <alignment horizontal="center" vertical="center"/>
    </xf>
    <xf numFmtId="0" fontId="0" fillId="0" borderId="16" xfId="0" applyBorder="1" applyAlignment="1" applyProtection="1">
      <alignment horizontal="center" vertical="center"/>
      <protection locked="0"/>
    </xf>
    <xf numFmtId="0" fontId="0" fillId="0" borderId="17" xfId="0" applyBorder="1" applyAlignment="1" applyProtection="1">
      <alignment horizontal="center" vertical="center"/>
      <protection locked="0"/>
    </xf>
    <xf numFmtId="0" fontId="0" fillId="0" borderId="30" xfId="0" applyBorder="1" applyAlignment="1" applyProtection="1">
      <alignment horizontal="center" vertical="center"/>
      <protection locked="0"/>
    </xf>
    <xf numFmtId="0" fontId="0" fillId="0" borderId="18" xfId="0" applyBorder="1" applyAlignment="1" applyProtection="1">
      <alignment horizontal="center" vertical="center"/>
      <protection locked="0"/>
    </xf>
    <xf numFmtId="0" fontId="1" fillId="0" borderId="16" xfId="1" applyBorder="1" applyAlignment="1" applyProtection="1">
      <alignment horizontal="center" vertical="center"/>
      <protection locked="0"/>
    </xf>
    <xf numFmtId="0" fontId="1" fillId="0" borderId="17" xfId="1" applyBorder="1" applyAlignment="1" applyProtection="1">
      <alignment horizontal="center" vertical="center"/>
      <protection locked="0"/>
    </xf>
    <xf numFmtId="0" fontId="1" fillId="0" borderId="18" xfId="1" applyBorder="1" applyAlignment="1" applyProtection="1">
      <alignment horizontal="center" vertical="center"/>
      <protection locked="0"/>
    </xf>
    <xf numFmtId="164" fontId="0" fillId="6" borderId="13" xfId="0" applyNumberFormat="1" applyFill="1" applyBorder="1" applyAlignment="1">
      <alignment horizontal="center" vertical="center"/>
    </xf>
    <xf numFmtId="164" fontId="0" fillId="6" borderId="14" xfId="0" applyNumberFormat="1" applyFill="1" applyBorder="1" applyAlignment="1">
      <alignment horizontal="center" vertical="center"/>
    </xf>
    <xf numFmtId="164" fontId="5" fillId="0" borderId="12" xfId="0" applyNumberFormat="1" applyFont="1" applyBorder="1" applyAlignment="1">
      <alignment horizontal="left" vertical="center"/>
    </xf>
    <xf numFmtId="0" fontId="5" fillId="0" borderId="12" xfId="0" applyFont="1" applyBorder="1" applyAlignment="1">
      <alignment horizontal="left" vertical="center"/>
    </xf>
    <xf numFmtId="164" fontId="5" fillId="0" borderId="0" xfId="0" applyNumberFormat="1" applyFont="1" applyAlignment="1">
      <alignment horizontal="left" vertical="center"/>
    </xf>
    <xf numFmtId="0" fontId="5" fillId="0" borderId="0" xfId="0" applyFont="1" applyAlignment="1">
      <alignment horizontal="left" vertical="center"/>
    </xf>
    <xf numFmtId="0" fontId="5" fillId="0" borderId="15" xfId="0" applyFont="1" applyBorder="1" applyAlignment="1">
      <alignment horizontal="left" vertical="center"/>
    </xf>
    <xf numFmtId="164" fontId="0" fillId="0" borderId="25" xfId="0" applyNumberFormat="1" applyBorder="1" applyAlignment="1">
      <alignment horizontal="center" vertical="center"/>
    </xf>
    <xf numFmtId="164" fontId="0" fillId="0" borderId="26" xfId="0" applyNumberFormat="1" applyBorder="1" applyAlignment="1">
      <alignment horizontal="center" vertical="center"/>
    </xf>
    <xf numFmtId="164" fontId="0" fillId="0" borderId="27" xfId="0" applyNumberFormat="1" applyBorder="1" applyAlignment="1">
      <alignment horizontal="center" vertical="center"/>
    </xf>
    <xf numFmtId="164" fontId="0" fillId="0" borderId="19" xfId="0" applyNumberFormat="1" applyBorder="1" applyAlignment="1" applyProtection="1">
      <alignment horizontal="left" vertical="top"/>
      <protection locked="0"/>
    </xf>
    <xf numFmtId="164" fontId="0" fillId="0" borderId="12" xfId="0" applyNumberFormat="1" applyBorder="1" applyAlignment="1" applyProtection="1">
      <alignment horizontal="left" vertical="top"/>
      <protection locked="0"/>
    </xf>
    <xf numFmtId="164" fontId="0" fillId="0" borderId="20" xfId="0" applyNumberFormat="1" applyBorder="1" applyAlignment="1" applyProtection="1">
      <alignment horizontal="left" vertical="top"/>
      <protection locked="0"/>
    </xf>
    <xf numFmtId="164" fontId="0" fillId="0" borderId="21" xfId="0" applyNumberFormat="1" applyBorder="1" applyAlignment="1" applyProtection="1">
      <alignment horizontal="left" vertical="top"/>
      <protection locked="0"/>
    </xf>
    <xf numFmtId="164" fontId="0" fillId="0" borderId="0" xfId="0" applyNumberFormat="1" applyAlignment="1" applyProtection="1">
      <alignment horizontal="left" vertical="top"/>
      <protection locked="0"/>
    </xf>
    <xf numFmtId="164" fontId="0" fillId="0" borderId="22" xfId="0" applyNumberFormat="1" applyBorder="1" applyAlignment="1" applyProtection="1">
      <alignment horizontal="left" vertical="top"/>
      <protection locked="0"/>
    </xf>
    <xf numFmtId="164" fontId="0" fillId="0" borderId="23" xfId="0" applyNumberFormat="1" applyBorder="1" applyAlignment="1" applyProtection="1">
      <alignment horizontal="left" vertical="top"/>
      <protection locked="0"/>
    </xf>
    <xf numFmtId="164" fontId="0" fillId="0" borderId="15" xfId="0" applyNumberFormat="1" applyBorder="1" applyAlignment="1" applyProtection="1">
      <alignment horizontal="left" vertical="top"/>
      <protection locked="0"/>
    </xf>
    <xf numFmtId="164" fontId="0" fillId="0" borderId="24" xfId="0" applyNumberFormat="1" applyBorder="1" applyAlignment="1" applyProtection="1">
      <alignment horizontal="left" vertical="top"/>
      <protection locked="0"/>
    </xf>
    <xf numFmtId="0" fontId="0" fillId="0" borderId="8" xfId="0" applyBorder="1" applyAlignment="1" applyProtection="1">
      <alignment horizontal="center" vertical="center"/>
      <protection locked="0"/>
    </xf>
    <xf numFmtId="0" fontId="0" fillId="0" borderId="0" xfId="0" applyAlignment="1">
      <alignment horizontal="center"/>
    </xf>
    <xf numFmtId="0" fontId="6" fillId="17" borderId="0" xfId="0" applyFont="1" applyFill="1" applyAlignment="1">
      <alignment horizontal="center"/>
    </xf>
  </cellXfs>
  <cellStyles count="2">
    <cellStyle name="Hipervínculo" xfId="1" builtinId="8"/>
    <cellStyle name="Normal" xfId="0" builtinId="0"/>
  </cellStyles>
  <dxfs count="8">
    <dxf>
      <fill>
        <patternFill>
          <bgColor theme="9" tint="0.39994506668294322"/>
        </patternFill>
      </fill>
    </dxf>
    <dxf>
      <font>
        <color theme="0"/>
      </font>
      <fill>
        <patternFill>
          <bgColor rgb="FFFF0000"/>
        </patternFill>
      </fill>
    </dxf>
    <dxf>
      <fill>
        <patternFill>
          <bgColor theme="7"/>
        </patternFill>
      </fill>
    </dxf>
    <dxf>
      <font>
        <color theme="0"/>
      </font>
    </dxf>
    <dxf>
      <fill>
        <patternFill>
          <bgColor theme="9" tint="0.39994506668294322"/>
        </patternFill>
      </fill>
    </dxf>
    <dxf>
      <font>
        <color theme="0"/>
      </font>
      <fill>
        <patternFill>
          <bgColor rgb="FFFF0000"/>
        </patternFill>
      </fill>
    </dxf>
    <dxf>
      <fill>
        <patternFill>
          <bgColor theme="7"/>
        </patternFill>
      </fill>
    </dxf>
    <dxf>
      <font>
        <color theme="0"/>
      </font>
    </dxf>
  </dxfs>
  <tableStyles count="0" defaultTableStyle="TableStyleMedium2" defaultPivotStyle="PivotStyleLight16"/>
  <colors>
    <mruColors>
      <color rgb="FFDCC5FB"/>
      <color rgb="FFCEADF9"/>
      <color rgb="FFB17BF9"/>
      <color rgb="FFFFFF66"/>
      <color rgb="FFFFFFCC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2.xml.rels><?xml version="1.0" encoding="UTF-8" standalone="yes"?>
<Relationships xmlns="http://schemas.openxmlformats.org/package/2006/relationships"><Relationship Id="rId3" Type="http://schemas.openxmlformats.org/officeDocument/2006/relationships/image" Target="../media/image4.png"/><Relationship Id="rId2" Type="http://schemas.openxmlformats.org/officeDocument/2006/relationships/image" Target="../media/image3.png"/><Relationship Id="rId1" Type="http://schemas.openxmlformats.org/officeDocument/2006/relationships/image" Target="../media/image2.png"/></Relationships>
</file>

<file path=xl/drawings/_rels/drawing3.xml.rels><?xml version="1.0" encoding="UTF-8" standalone="yes"?>
<Relationships xmlns="http://schemas.openxmlformats.org/package/2006/relationships"><Relationship Id="rId3" Type="http://schemas.openxmlformats.org/officeDocument/2006/relationships/image" Target="../media/image4.png"/><Relationship Id="rId2" Type="http://schemas.openxmlformats.org/officeDocument/2006/relationships/image" Target="../media/image3.png"/><Relationship Id="rId1" Type="http://schemas.openxmlformats.org/officeDocument/2006/relationships/image" Target="../media/image2.png"/><Relationship Id="rId5" Type="http://schemas.openxmlformats.org/officeDocument/2006/relationships/image" Target="../media/image6.png"/><Relationship Id="rId4" Type="http://schemas.openxmlformats.org/officeDocument/2006/relationships/image" Target="../media/image5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2000250</xdr:colOff>
      <xdr:row>0</xdr:row>
      <xdr:rowOff>0</xdr:rowOff>
    </xdr:from>
    <xdr:to>
      <xdr:col>0</xdr:col>
      <xdr:colOff>5895975</xdr:colOff>
      <xdr:row>9</xdr:row>
      <xdr:rowOff>77456</xdr:rowOff>
    </xdr:to>
    <xdr:pic>
      <xdr:nvPicPr>
        <xdr:cNvPr id="3" name="Imagen 2">
          <a:extLst>
            <a:ext uri="{FF2B5EF4-FFF2-40B4-BE49-F238E27FC236}">
              <a16:creationId xmlns:a16="http://schemas.microsoft.com/office/drawing/2014/main" id="{00708244-F820-52AA-35DC-EDCAABE130F3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000250" y="0"/>
          <a:ext cx="3895725" cy="2134856"/>
        </a:xfrm>
        <a:prstGeom prst="rect">
          <a:avLst/>
        </a:prstGeom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10</xdr:col>
      <xdr:colOff>325954</xdr:colOff>
      <xdr:row>21</xdr:row>
      <xdr:rowOff>0</xdr:rowOff>
    </xdr:from>
    <xdr:to>
      <xdr:col>12</xdr:col>
      <xdr:colOff>360857</xdr:colOff>
      <xdr:row>28</xdr:row>
      <xdr:rowOff>102299</xdr:rowOff>
    </xdr:to>
    <xdr:pic>
      <xdr:nvPicPr>
        <xdr:cNvPr id="4" name="Imagen 3" descr="Arrow Set Cute Cartoons Sticker">
          <a:extLst>
            <a:ext uri="{FF2B5EF4-FFF2-40B4-BE49-F238E27FC236}">
              <a16:creationId xmlns:a16="http://schemas.microsoft.com/office/drawing/2014/main" id="{1AB2DB6F-B216-4ECC-984D-479FF7DCEC1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 rot="11009701" flipV="1">
          <a:off x="10779642" y="5296241"/>
          <a:ext cx="1558903" cy="1769174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95249</xdr:colOff>
      <xdr:row>11</xdr:row>
      <xdr:rowOff>95250</xdr:rowOff>
    </xdr:from>
    <xdr:to>
      <xdr:col>21</xdr:col>
      <xdr:colOff>16328</xdr:colOff>
      <xdr:row>28</xdr:row>
      <xdr:rowOff>190739</xdr:rowOff>
    </xdr:to>
    <xdr:pic>
      <xdr:nvPicPr>
        <xdr:cNvPr id="7" name="Imagen 6">
          <a:extLst>
            <a:ext uri="{FF2B5EF4-FFF2-40B4-BE49-F238E27FC236}">
              <a16:creationId xmlns:a16="http://schemas.microsoft.com/office/drawing/2014/main" id="{017EE127-D44C-49B8-200D-4DC27E6A293B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6546285" y="2707821"/>
          <a:ext cx="7772400" cy="4259275"/>
        </a:xfrm>
        <a:prstGeom prst="rect">
          <a:avLst/>
        </a:prstGeom>
      </xdr:spPr>
    </xdr:pic>
    <xdr:clientData/>
  </xdr:twoCellAnchor>
  <xdr:twoCellAnchor editAs="oneCell">
    <xdr:from>
      <xdr:col>15</xdr:col>
      <xdr:colOff>2231571</xdr:colOff>
      <xdr:row>29</xdr:row>
      <xdr:rowOff>108856</xdr:rowOff>
    </xdr:from>
    <xdr:to>
      <xdr:col>23</xdr:col>
      <xdr:colOff>437232</xdr:colOff>
      <xdr:row>44</xdr:row>
      <xdr:rowOff>138793</xdr:rowOff>
    </xdr:to>
    <xdr:pic>
      <xdr:nvPicPr>
        <xdr:cNvPr id="8" name="Imagen 7" descr="Plant-Based Probiotics Supplements for Digestive, Joint and Urinary Health  of Dogs and Cats | Imagilin® | USA">
          <a:extLst>
            <a:ext uri="{FF2B5EF4-FFF2-40B4-BE49-F238E27FC236}">
              <a16:creationId xmlns:a16="http://schemas.microsoft.com/office/drawing/2014/main" id="{B8E72693-8FC9-BA44-C639-C86CE352C07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880035" y="7130142"/>
          <a:ext cx="6383554" cy="370386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 editAs="oneCell">
    <xdr:from>
      <xdr:col>10</xdr:col>
      <xdr:colOff>325954</xdr:colOff>
      <xdr:row>21</xdr:row>
      <xdr:rowOff>0</xdr:rowOff>
    </xdr:from>
    <xdr:to>
      <xdr:col>12</xdr:col>
      <xdr:colOff>360857</xdr:colOff>
      <xdr:row>28</xdr:row>
      <xdr:rowOff>102298</xdr:rowOff>
    </xdr:to>
    <xdr:pic>
      <xdr:nvPicPr>
        <xdr:cNvPr id="2" name="Imagen 1" descr="Arrow Set Cute Cartoons Sticker">
          <a:extLst>
            <a:ext uri="{FF2B5EF4-FFF2-40B4-BE49-F238E27FC236}">
              <a16:creationId xmlns:a16="http://schemas.microsoft.com/office/drawing/2014/main" id="{5B48C240-1F59-4175-968B-81AD0E96E5E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 rot="11009701" flipV="1">
          <a:off x="13727629" y="5105400"/>
          <a:ext cx="1558903" cy="1835849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1767931</xdr:colOff>
      <xdr:row>0</xdr:row>
      <xdr:rowOff>0</xdr:rowOff>
    </xdr:from>
    <xdr:to>
      <xdr:col>7</xdr:col>
      <xdr:colOff>1131450</xdr:colOff>
      <xdr:row>10</xdr:row>
      <xdr:rowOff>116158</xdr:rowOff>
    </xdr:to>
    <xdr:pic>
      <xdr:nvPicPr>
        <xdr:cNvPr id="3" name="Imagen 2">
          <a:extLst>
            <a:ext uri="{FF2B5EF4-FFF2-40B4-BE49-F238E27FC236}">
              <a16:creationId xmlns:a16="http://schemas.microsoft.com/office/drawing/2014/main" id="{4416BAA4-356B-4A4C-9D4F-584123707D61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298" t="21977" r="-298" b="20988"/>
        <a:stretch/>
      </xdr:blipFill>
      <xdr:spPr>
        <a:xfrm>
          <a:off x="3301224" y="0"/>
          <a:ext cx="7796628" cy="2532256"/>
        </a:xfrm>
        <a:prstGeom prst="rect">
          <a:avLst/>
        </a:prstGeom>
      </xdr:spPr>
    </xdr:pic>
    <xdr:clientData/>
  </xdr:twoCellAnchor>
  <xdr:twoCellAnchor editAs="oneCell">
    <xdr:from>
      <xdr:col>15</xdr:col>
      <xdr:colOff>2644321</xdr:colOff>
      <xdr:row>29</xdr:row>
      <xdr:rowOff>124731</xdr:rowOff>
    </xdr:from>
    <xdr:to>
      <xdr:col>24</xdr:col>
      <xdr:colOff>87982</xdr:colOff>
      <xdr:row>44</xdr:row>
      <xdr:rowOff>154667</xdr:rowOff>
    </xdr:to>
    <xdr:pic>
      <xdr:nvPicPr>
        <xdr:cNvPr id="4" name="Imagen 3" descr="Plant-Based Probiotics Supplements for Digestive, Joint and Urinary Health  of Dogs and Cats | Imagilin® | USA">
          <a:extLst>
            <a:ext uri="{FF2B5EF4-FFF2-40B4-BE49-F238E27FC236}">
              <a16:creationId xmlns:a16="http://schemas.microsoft.com/office/drawing/2014/main" id="{2ADBA7C3-7C4D-4242-966E-7F723941142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297321" y="7363731"/>
          <a:ext cx="6381286" cy="383086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534932</xdr:colOff>
      <xdr:row>34</xdr:row>
      <xdr:rowOff>27214</xdr:rowOff>
    </xdr:from>
    <xdr:to>
      <xdr:col>0</xdr:col>
      <xdr:colOff>734569</xdr:colOff>
      <xdr:row>34</xdr:row>
      <xdr:rowOff>217715</xdr:rowOff>
    </xdr:to>
    <xdr:pic>
      <xdr:nvPicPr>
        <xdr:cNvPr id="5" name="Imagen 4" descr="Star PNGs for Free Download">
          <a:extLst>
            <a:ext uri="{FF2B5EF4-FFF2-40B4-BE49-F238E27FC236}">
              <a16:creationId xmlns:a16="http://schemas.microsoft.com/office/drawing/2014/main" id="{1C39D381-BDE0-C67B-4E22-645B228BE30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4932" y="6055178"/>
          <a:ext cx="199637" cy="19050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oneCellAnchor>
    <xdr:from>
      <xdr:col>0</xdr:col>
      <xdr:colOff>534932</xdr:colOff>
      <xdr:row>27</xdr:row>
      <xdr:rowOff>27214</xdr:rowOff>
    </xdr:from>
    <xdr:ext cx="199637" cy="190501"/>
    <xdr:pic>
      <xdr:nvPicPr>
        <xdr:cNvPr id="8" name="Imagen 7" descr="Star PNGs for Free Download">
          <a:extLst>
            <a:ext uri="{FF2B5EF4-FFF2-40B4-BE49-F238E27FC236}">
              <a16:creationId xmlns:a16="http://schemas.microsoft.com/office/drawing/2014/main" id="{CBB244CB-A3E9-43A0-8082-38AD75118E6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4932" y="6055178"/>
          <a:ext cx="199637" cy="19050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0</xdr:col>
      <xdr:colOff>534932</xdr:colOff>
      <xdr:row>41</xdr:row>
      <xdr:rowOff>27214</xdr:rowOff>
    </xdr:from>
    <xdr:ext cx="199637" cy="190501"/>
    <xdr:pic>
      <xdr:nvPicPr>
        <xdr:cNvPr id="9" name="Imagen 8" descr="Star PNGs for Free Download">
          <a:extLst>
            <a:ext uri="{FF2B5EF4-FFF2-40B4-BE49-F238E27FC236}">
              <a16:creationId xmlns:a16="http://schemas.microsoft.com/office/drawing/2014/main" id="{04E11F27-1811-4DDE-A3F4-AA79D1902D5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4932" y="5810250"/>
          <a:ext cx="199637" cy="19050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0</xdr:col>
      <xdr:colOff>534932</xdr:colOff>
      <xdr:row>42</xdr:row>
      <xdr:rowOff>0</xdr:rowOff>
    </xdr:from>
    <xdr:ext cx="199637" cy="190501"/>
    <xdr:pic>
      <xdr:nvPicPr>
        <xdr:cNvPr id="10" name="Imagen 9" descr="Star PNGs for Free Download">
          <a:extLst>
            <a:ext uri="{FF2B5EF4-FFF2-40B4-BE49-F238E27FC236}">
              <a16:creationId xmlns:a16="http://schemas.microsoft.com/office/drawing/2014/main" id="{3F09B269-84C9-4D0B-930E-15BCBB74EDA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4932" y="5810250"/>
          <a:ext cx="199637" cy="19050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0</xdr:col>
      <xdr:colOff>534932</xdr:colOff>
      <xdr:row>42</xdr:row>
      <xdr:rowOff>27214</xdr:rowOff>
    </xdr:from>
    <xdr:ext cx="199637" cy="190501"/>
    <xdr:pic>
      <xdr:nvPicPr>
        <xdr:cNvPr id="11" name="Imagen 10" descr="Star PNGs for Free Download">
          <a:extLst>
            <a:ext uri="{FF2B5EF4-FFF2-40B4-BE49-F238E27FC236}">
              <a16:creationId xmlns:a16="http://schemas.microsoft.com/office/drawing/2014/main" id="{7589147C-2023-4ABE-A309-DA590FFF15E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4932" y="5810250"/>
          <a:ext cx="199637" cy="19050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0</xdr:col>
      <xdr:colOff>534932</xdr:colOff>
      <xdr:row>45</xdr:row>
      <xdr:rowOff>27214</xdr:rowOff>
    </xdr:from>
    <xdr:ext cx="199637" cy="190501"/>
    <xdr:pic>
      <xdr:nvPicPr>
        <xdr:cNvPr id="12" name="Imagen 11" descr="Star PNGs for Free Download">
          <a:extLst>
            <a:ext uri="{FF2B5EF4-FFF2-40B4-BE49-F238E27FC236}">
              <a16:creationId xmlns:a16="http://schemas.microsoft.com/office/drawing/2014/main" id="{8512FF72-D4BB-4EB9-8166-8F0794C055A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4932" y="5810250"/>
          <a:ext cx="199637" cy="19050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0</xdr:col>
      <xdr:colOff>534932</xdr:colOff>
      <xdr:row>46</xdr:row>
      <xdr:rowOff>27214</xdr:rowOff>
    </xdr:from>
    <xdr:ext cx="199637" cy="190501"/>
    <xdr:pic>
      <xdr:nvPicPr>
        <xdr:cNvPr id="13" name="Imagen 12" descr="Star PNGs for Free Download">
          <a:extLst>
            <a:ext uri="{FF2B5EF4-FFF2-40B4-BE49-F238E27FC236}">
              <a16:creationId xmlns:a16="http://schemas.microsoft.com/office/drawing/2014/main" id="{3AF036E1-814B-45DA-ABC0-442C29ADE8F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4932" y="5810250"/>
          <a:ext cx="199637" cy="19050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twoCellAnchor editAs="oneCell">
    <xdr:from>
      <xdr:col>0</xdr:col>
      <xdr:colOff>523875</xdr:colOff>
      <xdr:row>43</xdr:row>
      <xdr:rowOff>372</xdr:rowOff>
    </xdr:from>
    <xdr:to>
      <xdr:col>0</xdr:col>
      <xdr:colOff>750776</xdr:colOff>
      <xdr:row>43</xdr:row>
      <xdr:rowOff>228600</xdr:rowOff>
    </xdr:to>
    <xdr:pic>
      <xdr:nvPicPr>
        <xdr:cNvPr id="7" name="Imagen 6" descr="Alert - Free security icons">
          <a:extLst>
            <a:ext uri="{FF2B5EF4-FFF2-40B4-BE49-F238E27FC236}">
              <a16:creationId xmlns:a16="http://schemas.microsoft.com/office/drawing/2014/main" id="{FB8F0566-B90D-4463-8C7E-6039271DF30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5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23875" y="10985872"/>
          <a:ext cx="226901" cy="228228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519057</xdr:colOff>
      <xdr:row>44</xdr:row>
      <xdr:rowOff>0</xdr:rowOff>
    </xdr:from>
    <xdr:to>
      <xdr:col>0</xdr:col>
      <xdr:colOff>745958</xdr:colOff>
      <xdr:row>44</xdr:row>
      <xdr:rowOff>228228</xdr:rowOff>
    </xdr:to>
    <xdr:pic>
      <xdr:nvPicPr>
        <xdr:cNvPr id="14" name="Imagen 13" descr="Alert - Free security icons">
          <a:extLst>
            <a:ext uri="{FF2B5EF4-FFF2-40B4-BE49-F238E27FC236}">
              <a16:creationId xmlns:a16="http://schemas.microsoft.com/office/drawing/2014/main" id="{6CABF8FF-F7DE-4D67-A419-6C71477DFEA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5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19057" y="11239500"/>
          <a:ext cx="226901" cy="228228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512707</xdr:colOff>
      <xdr:row>51</xdr:row>
      <xdr:rowOff>9525</xdr:rowOff>
    </xdr:from>
    <xdr:to>
      <xdr:col>0</xdr:col>
      <xdr:colOff>739608</xdr:colOff>
      <xdr:row>51</xdr:row>
      <xdr:rowOff>237753</xdr:rowOff>
    </xdr:to>
    <xdr:pic>
      <xdr:nvPicPr>
        <xdr:cNvPr id="15" name="Imagen 14" descr="Alert - Free security icons">
          <a:extLst>
            <a:ext uri="{FF2B5EF4-FFF2-40B4-BE49-F238E27FC236}">
              <a16:creationId xmlns:a16="http://schemas.microsoft.com/office/drawing/2014/main" id="{77F2D1DB-74A5-413C-AF85-BC90F578474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5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12707" y="12820650"/>
          <a:ext cx="226901" cy="228228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523875</xdr:colOff>
      <xdr:row>24</xdr:row>
      <xdr:rowOff>0</xdr:rowOff>
    </xdr:from>
    <xdr:to>
      <xdr:col>0</xdr:col>
      <xdr:colOff>750776</xdr:colOff>
      <xdr:row>24</xdr:row>
      <xdr:rowOff>228228</xdr:rowOff>
    </xdr:to>
    <xdr:pic>
      <xdr:nvPicPr>
        <xdr:cNvPr id="16" name="Imagen 15" descr="Alert - Free security icons">
          <a:extLst>
            <a:ext uri="{FF2B5EF4-FFF2-40B4-BE49-F238E27FC236}">
              <a16:creationId xmlns:a16="http://schemas.microsoft.com/office/drawing/2014/main" id="{2E8363E4-292F-4F4A-8B28-47A0E6428ED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5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23875" y="5969000"/>
          <a:ext cx="226901" cy="228228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3" Type="http://schemas.openxmlformats.org/officeDocument/2006/relationships/drawing" Target="../drawings/drawing2.xml"/><Relationship Id="rId2" Type="http://schemas.openxmlformats.org/officeDocument/2006/relationships/printerSettings" Target="../printerSettings/printerSettings2.bin"/><Relationship Id="rId1" Type="http://schemas.openxmlformats.org/officeDocument/2006/relationships/hyperlink" Target="mailto:karu.auka@gmail.com" TargetMode="External"/></Relationships>
</file>

<file path=xl/worksheets/_rels/sheet3.xml.rels><?xml version="1.0" encoding="UTF-8" standalone="yes"?>
<Relationships xmlns="http://schemas.openxmlformats.org/package/2006/relationships"><Relationship Id="rId3" Type="http://schemas.openxmlformats.org/officeDocument/2006/relationships/drawing" Target="../drawings/drawing3.xml"/><Relationship Id="rId2" Type="http://schemas.openxmlformats.org/officeDocument/2006/relationships/printerSettings" Target="../printerSettings/printerSettings3.bin"/><Relationship Id="rId1" Type="http://schemas.openxmlformats.org/officeDocument/2006/relationships/hyperlink" Target="mailto:karu.auka@gmail.com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2977E19-2D16-4146-8196-5741FA21576C}">
  <dimension ref="A2:A27"/>
  <sheetViews>
    <sheetView workbookViewId="0">
      <selection activeCell="F10" sqref="F10"/>
    </sheetView>
  </sheetViews>
  <sheetFormatPr baseColWidth="10" defaultRowHeight="15" x14ac:dyDescent="0.25"/>
  <cols>
    <col min="1" max="1" width="122.7109375" customWidth="1"/>
  </cols>
  <sheetData>
    <row r="2" spans="1:1" ht="28.5" x14ac:dyDescent="0.45">
      <c r="A2" s="6" t="s">
        <v>92</v>
      </c>
    </row>
    <row r="9" spans="1:1" ht="28.5" x14ac:dyDescent="0.45">
      <c r="A9" s="7" t="s">
        <v>63</v>
      </c>
    </row>
    <row r="10" spans="1:1" x14ac:dyDescent="0.25">
      <c r="A10" s="2" t="s">
        <v>84</v>
      </c>
    </row>
    <row r="11" spans="1:1" x14ac:dyDescent="0.25">
      <c r="A11" s="1" t="s">
        <v>83</v>
      </c>
    </row>
    <row r="12" spans="1:1" x14ac:dyDescent="0.25">
      <c r="A12" s="1" t="s">
        <v>85</v>
      </c>
    </row>
    <row r="13" spans="1:1" x14ac:dyDescent="0.25">
      <c r="A13" s="5" t="s">
        <v>65</v>
      </c>
    </row>
    <row r="14" spans="1:1" x14ac:dyDescent="0.25">
      <c r="A14" s="5" t="s">
        <v>79</v>
      </c>
    </row>
    <row r="17" spans="1:1" ht="28.5" x14ac:dyDescent="0.45">
      <c r="A17" s="8" t="s">
        <v>70</v>
      </c>
    </row>
    <row r="18" spans="1:1" x14ac:dyDescent="0.25">
      <c r="A18" s="3" t="s">
        <v>72</v>
      </c>
    </row>
    <row r="19" spans="1:1" x14ac:dyDescent="0.25">
      <c r="A19" s="3" t="s">
        <v>71</v>
      </c>
    </row>
    <row r="22" spans="1:1" ht="28.5" x14ac:dyDescent="0.45">
      <c r="A22" s="9" t="s">
        <v>66</v>
      </c>
    </row>
    <row r="23" spans="1:1" ht="30" x14ac:dyDescent="0.25">
      <c r="A23" s="4" t="s">
        <v>57</v>
      </c>
    </row>
    <row r="24" spans="1:1" ht="30" x14ac:dyDescent="0.25">
      <c r="A24" s="4" t="s">
        <v>58</v>
      </c>
    </row>
    <row r="25" spans="1:1" ht="45" x14ac:dyDescent="0.25">
      <c r="A25" s="4" t="s">
        <v>80</v>
      </c>
    </row>
    <row r="26" spans="1:1" ht="45" x14ac:dyDescent="0.25">
      <c r="A26" s="4" t="s">
        <v>81</v>
      </c>
    </row>
    <row r="27" spans="1:1" ht="60" x14ac:dyDescent="0.25">
      <c r="A27" s="4" t="s">
        <v>82</v>
      </c>
    </row>
  </sheetData>
  <pageMargins left="0.7" right="0.7" top="0.75" bottom="0.75" header="0.3" footer="0.3"/>
  <pageSetup paperSize="9" orientation="portrait" horizontalDpi="4294967292" verticalDpi="0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0EA6E34-E217-4747-86AF-BBC663092750}">
  <dimension ref="A1:Y57"/>
  <sheetViews>
    <sheetView showGridLines="0" topLeftCell="A24" zoomScale="70" zoomScaleNormal="70" workbookViewId="0">
      <selection activeCell="C49" sqref="C49:J56"/>
    </sheetView>
  </sheetViews>
  <sheetFormatPr baseColWidth="10" defaultRowHeight="15" x14ac:dyDescent="0.25"/>
  <cols>
    <col min="3" max="3" width="47.7109375" customWidth="1"/>
    <col min="4" max="4" width="21.140625" bestFit="1" customWidth="1"/>
    <col min="5" max="5" width="16" bestFit="1" customWidth="1"/>
    <col min="6" max="6" width="24" customWidth="1"/>
    <col min="7" max="7" width="17.28515625" bestFit="1" customWidth="1"/>
    <col min="8" max="8" width="21.7109375" bestFit="1" customWidth="1"/>
    <col min="9" max="9" width="15.7109375" customWidth="1"/>
    <col min="10" max="10" width="14.5703125" customWidth="1"/>
    <col min="15" max="15" width="18" customWidth="1"/>
    <col min="16" max="16" width="42.5703125" bestFit="1" customWidth="1"/>
  </cols>
  <sheetData>
    <row r="1" spans="1:14" ht="15.75" thickBot="1" x14ac:dyDescent="0.3"/>
    <row r="2" spans="1:14" ht="20.100000000000001" customHeight="1" x14ac:dyDescent="0.25">
      <c r="A2" s="13"/>
      <c r="B2" s="13"/>
      <c r="C2" s="34" t="s">
        <v>0</v>
      </c>
      <c r="D2" s="144" t="s">
        <v>1</v>
      </c>
      <c r="E2" s="145"/>
      <c r="F2" s="147"/>
      <c r="G2" s="144" t="s">
        <v>2</v>
      </c>
      <c r="H2" s="145"/>
      <c r="I2" s="145"/>
      <c r="J2" s="146"/>
      <c r="K2" s="13"/>
      <c r="L2" s="13"/>
    </row>
    <row r="3" spans="1:14" ht="20.100000000000001" customHeight="1" thickBot="1" x14ac:dyDescent="0.3">
      <c r="A3" s="13"/>
      <c r="B3" s="13"/>
      <c r="C3" s="11"/>
      <c r="D3" s="148"/>
      <c r="E3" s="149"/>
      <c r="F3" s="150"/>
      <c r="G3" s="148"/>
      <c r="H3" s="149"/>
      <c r="I3" s="149"/>
      <c r="J3" s="151"/>
      <c r="K3" s="13"/>
      <c r="L3" s="13"/>
    </row>
    <row r="4" spans="1:14" ht="20.100000000000001" customHeight="1" x14ac:dyDescent="0.25">
      <c r="A4" s="13"/>
      <c r="B4" s="13"/>
      <c r="C4" s="34" t="s">
        <v>3</v>
      </c>
      <c r="D4" s="144" t="s">
        <v>4</v>
      </c>
      <c r="E4" s="145"/>
      <c r="F4" s="147"/>
      <c r="G4" s="144" t="s">
        <v>5</v>
      </c>
      <c r="H4" s="145"/>
      <c r="I4" s="145"/>
      <c r="J4" s="146"/>
      <c r="K4" s="13"/>
      <c r="L4" s="13"/>
    </row>
    <row r="5" spans="1:14" ht="20.100000000000001" customHeight="1" thickBot="1" x14ac:dyDescent="0.3">
      <c r="A5" s="13"/>
      <c r="B5" s="13"/>
      <c r="C5" s="11"/>
      <c r="D5" s="148"/>
      <c r="E5" s="149"/>
      <c r="F5" s="150"/>
      <c r="G5" s="152"/>
      <c r="H5" s="153"/>
      <c r="I5" s="153"/>
      <c r="J5" s="154"/>
      <c r="K5" s="13"/>
      <c r="L5" s="13"/>
    </row>
    <row r="6" spans="1:14" ht="20.100000000000001" customHeight="1" x14ac:dyDescent="0.25">
      <c r="A6" s="13"/>
      <c r="B6" s="13"/>
      <c r="C6" s="34" t="s">
        <v>6</v>
      </c>
      <c r="D6" s="144" t="s">
        <v>7</v>
      </c>
      <c r="E6" s="145"/>
      <c r="F6" s="147"/>
      <c r="G6" s="144" t="s">
        <v>8</v>
      </c>
      <c r="H6" s="145"/>
      <c r="I6" s="145"/>
      <c r="J6" s="146"/>
      <c r="K6" s="13"/>
      <c r="L6" s="13"/>
    </row>
    <row r="7" spans="1:14" ht="20.100000000000001" customHeight="1" thickBot="1" x14ac:dyDescent="0.3">
      <c r="A7" s="13"/>
      <c r="B7" s="13"/>
      <c r="C7" s="11"/>
      <c r="D7" s="148"/>
      <c r="E7" s="149"/>
      <c r="F7" s="150"/>
      <c r="G7" s="148"/>
      <c r="H7" s="149"/>
      <c r="I7" s="149"/>
      <c r="J7" s="151"/>
      <c r="K7" s="13"/>
      <c r="L7" s="13"/>
    </row>
    <row r="8" spans="1:14" ht="20.100000000000001" customHeight="1" x14ac:dyDescent="0.25">
      <c r="A8" s="13"/>
      <c r="B8" s="13"/>
      <c r="C8" s="34" t="s">
        <v>9</v>
      </c>
      <c r="D8" s="144" t="s">
        <v>7</v>
      </c>
      <c r="E8" s="145"/>
      <c r="F8" s="147"/>
      <c r="G8" s="144" t="s">
        <v>8</v>
      </c>
      <c r="H8" s="145"/>
      <c r="I8" s="145"/>
      <c r="J8" s="146"/>
      <c r="K8" s="13"/>
      <c r="L8" s="13"/>
    </row>
    <row r="9" spans="1:14" ht="20.100000000000001" customHeight="1" thickBot="1" x14ac:dyDescent="0.3">
      <c r="A9" s="13"/>
      <c r="B9" s="13"/>
      <c r="C9" s="12"/>
      <c r="D9" s="174"/>
      <c r="E9" s="174"/>
      <c r="F9" s="174"/>
      <c r="G9" s="149"/>
      <c r="H9" s="149"/>
      <c r="I9" s="149"/>
      <c r="J9" s="151"/>
      <c r="K9" s="13"/>
      <c r="L9" s="13"/>
    </row>
    <row r="10" spans="1:14" ht="15.75" thickBot="1" x14ac:dyDescent="0.3">
      <c r="A10" s="13"/>
      <c r="B10" s="13"/>
      <c r="F10" s="13"/>
      <c r="G10" s="13"/>
      <c r="H10" s="13"/>
      <c r="I10" s="13"/>
      <c r="J10" s="13"/>
      <c r="K10" s="13"/>
      <c r="L10" s="13"/>
    </row>
    <row r="11" spans="1:14" ht="20.100000000000001" customHeight="1" x14ac:dyDescent="0.25">
      <c r="A11" s="13"/>
      <c r="B11" s="13"/>
      <c r="C11" s="30" t="s">
        <v>10</v>
      </c>
      <c r="D11" s="31" t="s">
        <v>11</v>
      </c>
      <c r="E11" s="31" t="s">
        <v>12</v>
      </c>
      <c r="F11" s="31" t="s">
        <v>13</v>
      </c>
      <c r="G11" s="31" t="s">
        <v>14</v>
      </c>
      <c r="H11" s="32" t="s">
        <v>15</v>
      </c>
      <c r="I11" s="31" t="s">
        <v>16</v>
      </c>
      <c r="J11" s="33" t="s">
        <v>17</v>
      </c>
      <c r="K11" s="13"/>
      <c r="L11" s="13"/>
    </row>
    <row r="12" spans="1:14" ht="20.100000000000001" customHeight="1" x14ac:dyDescent="0.25">
      <c r="A12" s="13"/>
      <c r="B12" s="13"/>
      <c r="C12" s="45" t="s">
        <v>86</v>
      </c>
      <c r="D12" s="46" t="s">
        <v>18</v>
      </c>
      <c r="E12" s="46">
        <v>250</v>
      </c>
      <c r="F12" s="47">
        <v>7900</v>
      </c>
      <c r="G12" s="47">
        <f>F12*70%</f>
        <v>5530</v>
      </c>
      <c r="H12" s="47">
        <f t="shared" ref="H12:H34" si="0">G12/1.19</f>
        <v>4647.0588235294117</v>
      </c>
      <c r="I12" s="48"/>
      <c r="J12" s="49">
        <f>H12*I12</f>
        <v>0</v>
      </c>
      <c r="K12" s="13"/>
      <c r="L12" s="13"/>
    </row>
    <row r="13" spans="1:14" ht="20.100000000000001" customHeight="1" x14ac:dyDescent="0.25">
      <c r="A13" s="13"/>
      <c r="B13" s="13"/>
      <c r="C13" s="35" t="s">
        <v>19</v>
      </c>
      <c r="D13" s="36" t="s">
        <v>20</v>
      </c>
      <c r="E13" s="36">
        <v>5</v>
      </c>
      <c r="F13" s="37">
        <v>4000</v>
      </c>
      <c r="G13" s="37">
        <f t="shared" ref="G13:G34" si="1">F13*70%</f>
        <v>2800</v>
      </c>
      <c r="H13" s="37">
        <f t="shared" si="0"/>
        <v>2352.9411764705883</v>
      </c>
      <c r="I13" s="38"/>
      <c r="J13" s="39">
        <f t="shared" ref="J13:J34" si="2">H13*I13</f>
        <v>0</v>
      </c>
      <c r="K13" s="13"/>
      <c r="L13" s="13"/>
    </row>
    <row r="14" spans="1:14" ht="20.100000000000001" customHeight="1" x14ac:dyDescent="0.25">
      <c r="A14" s="13"/>
      <c r="B14" s="13"/>
      <c r="C14" s="21" t="s">
        <v>21</v>
      </c>
      <c r="D14" s="22" t="s">
        <v>20</v>
      </c>
      <c r="E14" s="22">
        <v>10</v>
      </c>
      <c r="F14" s="23">
        <v>7500</v>
      </c>
      <c r="G14" s="23">
        <f t="shared" si="1"/>
        <v>5250</v>
      </c>
      <c r="H14" s="23">
        <f t="shared" si="0"/>
        <v>4411.7647058823532</v>
      </c>
      <c r="I14" s="10"/>
      <c r="J14" s="20">
        <f>H14*I14</f>
        <v>0</v>
      </c>
      <c r="K14" s="13"/>
      <c r="L14" s="13"/>
    </row>
    <row r="15" spans="1:14" ht="20.100000000000001" customHeight="1" x14ac:dyDescent="0.3">
      <c r="A15" s="13"/>
      <c r="B15" s="13"/>
      <c r="C15" s="35" t="s">
        <v>77</v>
      </c>
      <c r="D15" s="36" t="s">
        <v>18</v>
      </c>
      <c r="E15" s="36">
        <v>250</v>
      </c>
      <c r="F15" s="37">
        <v>7900</v>
      </c>
      <c r="G15" s="37">
        <f t="shared" si="1"/>
        <v>5530</v>
      </c>
      <c r="H15" s="37">
        <f t="shared" si="0"/>
        <v>4647.0588235294117</v>
      </c>
      <c r="I15" s="38"/>
      <c r="J15" s="39">
        <f t="shared" si="2"/>
        <v>0</v>
      </c>
      <c r="K15" s="13"/>
      <c r="L15" s="13"/>
      <c r="N15" s="24" t="s">
        <v>22</v>
      </c>
    </row>
    <row r="16" spans="1:14" ht="20.100000000000001" customHeight="1" x14ac:dyDescent="0.25">
      <c r="A16" s="13"/>
      <c r="B16" s="13"/>
      <c r="C16" s="45" t="s">
        <v>90</v>
      </c>
      <c r="D16" s="46" t="s">
        <v>18</v>
      </c>
      <c r="E16" s="46">
        <v>250</v>
      </c>
      <c r="F16" s="47">
        <v>10900</v>
      </c>
      <c r="G16" s="47">
        <f t="shared" si="1"/>
        <v>7629.9999999999991</v>
      </c>
      <c r="H16" s="47">
        <f t="shared" si="0"/>
        <v>6411.7647058823522</v>
      </c>
      <c r="I16" s="48"/>
      <c r="J16" s="49">
        <f t="shared" si="2"/>
        <v>0</v>
      </c>
      <c r="K16" s="13"/>
      <c r="L16" s="13"/>
    </row>
    <row r="17" spans="1:25" ht="20.100000000000001" customHeight="1" x14ac:dyDescent="0.25">
      <c r="A17" s="13"/>
      <c r="B17" s="13"/>
      <c r="C17" s="35" t="s">
        <v>24</v>
      </c>
      <c r="D17" s="36" t="s">
        <v>18</v>
      </c>
      <c r="E17" s="36">
        <v>250</v>
      </c>
      <c r="F17" s="37">
        <v>7900</v>
      </c>
      <c r="G17" s="37">
        <f t="shared" si="1"/>
        <v>5530</v>
      </c>
      <c r="H17" s="37">
        <f t="shared" si="0"/>
        <v>4647.0588235294117</v>
      </c>
      <c r="I17" s="38"/>
      <c r="J17" s="39">
        <f t="shared" si="2"/>
        <v>0</v>
      </c>
      <c r="K17" s="13"/>
      <c r="L17" s="13"/>
    </row>
    <row r="18" spans="1:25" ht="20.100000000000001" customHeight="1" x14ac:dyDescent="0.25">
      <c r="A18" s="13"/>
      <c r="B18" s="13"/>
      <c r="C18" s="21" t="s">
        <v>77</v>
      </c>
      <c r="D18" s="22" t="s">
        <v>18</v>
      </c>
      <c r="E18" s="22">
        <v>500</v>
      </c>
      <c r="F18" s="23">
        <v>12500</v>
      </c>
      <c r="G18" s="23">
        <f t="shared" si="1"/>
        <v>8750</v>
      </c>
      <c r="H18" s="23">
        <f t="shared" si="0"/>
        <v>7352.9411764705883</v>
      </c>
      <c r="I18" s="10"/>
      <c r="J18" s="20">
        <f t="shared" si="2"/>
        <v>0</v>
      </c>
      <c r="K18" s="13"/>
      <c r="L18" s="13"/>
    </row>
    <row r="19" spans="1:25" ht="20.100000000000001" customHeight="1" x14ac:dyDescent="0.25">
      <c r="A19" s="13"/>
      <c r="B19" s="13"/>
      <c r="C19" s="45" t="s">
        <v>23</v>
      </c>
      <c r="D19" s="46" t="s">
        <v>18</v>
      </c>
      <c r="E19" s="46">
        <v>500</v>
      </c>
      <c r="F19" s="47">
        <v>15500</v>
      </c>
      <c r="G19" s="47">
        <f t="shared" si="1"/>
        <v>10850</v>
      </c>
      <c r="H19" s="47">
        <f t="shared" si="0"/>
        <v>9117.6470588235297</v>
      </c>
      <c r="I19" s="48"/>
      <c r="J19" s="49">
        <f t="shared" si="2"/>
        <v>0</v>
      </c>
      <c r="K19" s="13"/>
      <c r="L19" s="13"/>
    </row>
    <row r="20" spans="1:25" ht="20.100000000000001" customHeight="1" x14ac:dyDescent="0.25">
      <c r="A20" s="13"/>
      <c r="B20" s="13"/>
      <c r="C20" s="21" t="s">
        <v>24</v>
      </c>
      <c r="D20" s="22" t="s">
        <v>18</v>
      </c>
      <c r="E20" s="22">
        <v>500</v>
      </c>
      <c r="F20" s="23">
        <v>12500</v>
      </c>
      <c r="G20" s="23">
        <f t="shared" si="1"/>
        <v>8750</v>
      </c>
      <c r="H20" s="23">
        <f t="shared" si="0"/>
        <v>7352.9411764705883</v>
      </c>
      <c r="I20" s="10"/>
      <c r="J20" s="20">
        <f t="shared" si="2"/>
        <v>0</v>
      </c>
      <c r="K20" s="13"/>
      <c r="L20" s="13"/>
    </row>
    <row r="21" spans="1:25" ht="20.100000000000001" customHeight="1" x14ac:dyDescent="0.25">
      <c r="A21" s="13"/>
      <c r="B21" s="13"/>
      <c r="C21" s="35" t="s">
        <v>60</v>
      </c>
      <c r="D21" s="36" t="s">
        <v>20</v>
      </c>
      <c r="E21" s="36">
        <v>250</v>
      </c>
      <c r="F21" s="37">
        <v>8000</v>
      </c>
      <c r="G21" s="37">
        <f t="shared" si="1"/>
        <v>5600</v>
      </c>
      <c r="H21" s="37">
        <f t="shared" si="0"/>
        <v>4705.8823529411766</v>
      </c>
      <c r="I21" s="38"/>
      <c r="J21" s="39">
        <f t="shared" si="2"/>
        <v>0</v>
      </c>
      <c r="K21" s="13"/>
      <c r="L21" s="13"/>
    </row>
    <row r="22" spans="1:25" ht="20.100000000000001" customHeight="1" x14ac:dyDescent="0.3">
      <c r="A22" s="13"/>
      <c r="B22" s="13"/>
      <c r="C22" s="21" t="s">
        <v>25</v>
      </c>
      <c r="D22" s="22" t="s">
        <v>20</v>
      </c>
      <c r="E22" s="22">
        <v>60</v>
      </c>
      <c r="F22" s="23">
        <v>5000</v>
      </c>
      <c r="G22" s="23">
        <f t="shared" si="1"/>
        <v>3500</v>
      </c>
      <c r="H22" s="23">
        <f t="shared" si="0"/>
        <v>2941.1764705882356</v>
      </c>
      <c r="I22" s="10"/>
      <c r="J22" s="20">
        <f t="shared" si="2"/>
        <v>0</v>
      </c>
      <c r="K22" s="13"/>
      <c r="L22" s="13"/>
      <c r="N22" s="25"/>
      <c r="O22" s="25"/>
      <c r="P22" s="25"/>
      <c r="Q22" s="25"/>
      <c r="R22" s="25"/>
      <c r="S22" s="25"/>
      <c r="T22" s="25"/>
      <c r="U22" s="25"/>
      <c r="V22" s="25"/>
      <c r="W22" s="25"/>
      <c r="X22" s="25"/>
      <c r="Y22" s="25"/>
    </row>
    <row r="23" spans="1:25" ht="20.100000000000001" customHeight="1" x14ac:dyDescent="0.3">
      <c r="A23" s="13"/>
      <c r="B23" s="13"/>
      <c r="C23" s="35" t="s">
        <v>26</v>
      </c>
      <c r="D23" s="36" t="s">
        <v>20</v>
      </c>
      <c r="E23" s="36">
        <v>60</v>
      </c>
      <c r="F23" s="37">
        <v>5000</v>
      </c>
      <c r="G23" s="37">
        <f t="shared" si="1"/>
        <v>3500</v>
      </c>
      <c r="H23" s="37">
        <f t="shared" si="0"/>
        <v>2941.1764705882356</v>
      </c>
      <c r="I23" s="38"/>
      <c r="J23" s="39">
        <f t="shared" si="2"/>
        <v>0</v>
      </c>
      <c r="K23" s="13"/>
      <c r="L23" s="13"/>
      <c r="Y23" s="25"/>
    </row>
    <row r="24" spans="1:25" ht="20.100000000000001" customHeight="1" x14ac:dyDescent="0.3">
      <c r="A24" s="13"/>
      <c r="B24" s="13"/>
      <c r="C24" s="21" t="s">
        <v>27</v>
      </c>
      <c r="D24" s="22" t="s">
        <v>20</v>
      </c>
      <c r="E24" s="22">
        <v>60</v>
      </c>
      <c r="F24" s="23">
        <v>5000</v>
      </c>
      <c r="G24" s="23">
        <f t="shared" si="1"/>
        <v>3500</v>
      </c>
      <c r="H24" s="23">
        <f t="shared" si="0"/>
        <v>2941.1764705882356</v>
      </c>
      <c r="I24" s="10"/>
      <c r="J24" s="20">
        <f t="shared" si="2"/>
        <v>0</v>
      </c>
      <c r="K24" s="13"/>
      <c r="L24" s="13"/>
      <c r="Y24" s="25"/>
    </row>
    <row r="25" spans="1:25" ht="20.100000000000001" customHeight="1" x14ac:dyDescent="0.3">
      <c r="A25" s="13"/>
      <c r="B25" s="13"/>
      <c r="C25" s="35" t="s">
        <v>32</v>
      </c>
      <c r="D25" s="36" t="s">
        <v>20</v>
      </c>
      <c r="E25" s="36">
        <v>250</v>
      </c>
      <c r="F25" s="37">
        <v>8900</v>
      </c>
      <c r="G25" s="37">
        <f t="shared" si="1"/>
        <v>6230</v>
      </c>
      <c r="H25" s="37">
        <f t="shared" si="0"/>
        <v>5235.2941176470595</v>
      </c>
      <c r="I25" s="38"/>
      <c r="J25" s="39">
        <f t="shared" si="2"/>
        <v>0</v>
      </c>
      <c r="K25" s="13"/>
      <c r="L25" s="13"/>
      <c r="Y25" s="25"/>
    </row>
    <row r="26" spans="1:25" ht="20.100000000000001" customHeight="1" x14ac:dyDescent="0.3">
      <c r="A26" s="13"/>
      <c r="B26" s="13"/>
      <c r="C26" s="21" t="s">
        <v>35</v>
      </c>
      <c r="D26" s="22" t="s">
        <v>20</v>
      </c>
      <c r="E26" s="22">
        <v>250</v>
      </c>
      <c r="F26" s="23">
        <v>8900</v>
      </c>
      <c r="G26" s="23">
        <f t="shared" si="1"/>
        <v>6230</v>
      </c>
      <c r="H26" s="23">
        <f t="shared" si="0"/>
        <v>5235.2941176470595</v>
      </c>
      <c r="I26" s="10"/>
      <c r="J26" s="20">
        <f t="shared" si="2"/>
        <v>0</v>
      </c>
      <c r="K26" s="13"/>
      <c r="L26" s="13"/>
      <c r="N26" s="25" t="s">
        <v>28</v>
      </c>
      <c r="O26" s="25" t="s">
        <v>29</v>
      </c>
      <c r="P26" s="25"/>
      <c r="Q26" s="25"/>
      <c r="R26" s="25"/>
      <c r="S26" s="25"/>
      <c r="T26" s="25"/>
      <c r="U26" s="25"/>
      <c r="V26" s="25"/>
      <c r="W26" s="25"/>
      <c r="X26" s="25"/>
      <c r="Y26" s="25"/>
    </row>
    <row r="27" spans="1:25" ht="20.100000000000001" customHeight="1" x14ac:dyDescent="0.3">
      <c r="A27" s="13"/>
      <c r="B27" s="13"/>
      <c r="C27" s="35" t="s">
        <v>87</v>
      </c>
      <c r="D27" s="36" t="s">
        <v>20</v>
      </c>
      <c r="E27" s="36">
        <v>250</v>
      </c>
      <c r="F27" s="37">
        <v>8900</v>
      </c>
      <c r="G27" s="37">
        <f t="shared" si="1"/>
        <v>6230</v>
      </c>
      <c r="H27" s="37">
        <f t="shared" si="0"/>
        <v>5235.2941176470595</v>
      </c>
      <c r="I27" s="38"/>
      <c r="J27" s="39">
        <f t="shared" si="2"/>
        <v>0</v>
      </c>
      <c r="K27" s="13"/>
      <c r="L27" s="13"/>
      <c r="N27" s="25" t="s">
        <v>30</v>
      </c>
      <c r="O27" s="25" t="s">
        <v>31</v>
      </c>
      <c r="P27" s="25"/>
      <c r="Q27" s="25"/>
      <c r="R27" s="25"/>
      <c r="S27" s="25"/>
      <c r="T27" s="25"/>
      <c r="U27" s="25"/>
      <c r="V27" s="25"/>
      <c r="W27" s="25"/>
      <c r="X27" s="25"/>
      <c r="Y27" s="25"/>
    </row>
    <row r="28" spans="1:25" ht="20.100000000000001" customHeight="1" x14ac:dyDescent="0.3">
      <c r="A28" s="13"/>
      <c r="B28" s="13"/>
      <c r="C28" s="21" t="s">
        <v>67</v>
      </c>
      <c r="D28" s="22" t="s">
        <v>18</v>
      </c>
      <c r="E28" s="22">
        <v>30</v>
      </c>
      <c r="F28" s="23">
        <v>6900</v>
      </c>
      <c r="G28" s="23">
        <f t="shared" si="1"/>
        <v>4830</v>
      </c>
      <c r="H28" s="23">
        <f t="shared" si="0"/>
        <v>4058.8235294117649</v>
      </c>
      <c r="I28" s="10"/>
      <c r="J28" s="20">
        <f t="shared" si="2"/>
        <v>0</v>
      </c>
      <c r="K28" s="13"/>
      <c r="L28" s="13"/>
      <c r="N28" s="25" t="s">
        <v>33</v>
      </c>
      <c r="O28" s="25" t="s">
        <v>68</v>
      </c>
      <c r="P28" s="25"/>
      <c r="Q28" s="25"/>
      <c r="R28" s="25"/>
      <c r="S28" s="25"/>
      <c r="T28" s="25"/>
      <c r="U28" s="25"/>
      <c r="V28" s="25"/>
      <c r="W28" s="25"/>
      <c r="X28" s="25"/>
      <c r="Y28" s="25"/>
    </row>
    <row r="29" spans="1:25" ht="20.100000000000001" customHeight="1" x14ac:dyDescent="0.3">
      <c r="A29" s="13"/>
      <c r="B29" s="13"/>
      <c r="C29" s="45" t="s">
        <v>88</v>
      </c>
      <c r="D29" s="46" t="s">
        <v>20</v>
      </c>
      <c r="E29" s="46">
        <v>60</v>
      </c>
      <c r="F29" s="47">
        <v>7900</v>
      </c>
      <c r="G29" s="47">
        <f t="shared" si="1"/>
        <v>5530</v>
      </c>
      <c r="H29" s="47">
        <f t="shared" si="0"/>
        <v>4647.0588235294117</v>
      </c>
      <c r="I29" s="48"/>
      <c r="J29" s="49">
        <f t="shared" si="2"/>
        <v>0</v>
      </c>
      <c r="K29" s="13"/>
      <c r="L29" s="13"/>
      <c r="N29" s="26" t="s">
        <v>69</v>
      </c>
      <c r="O29" s="25" t="s">
        <v>34</v>
      </c>
      <c r="P29" s="25"/>
      <c r="Q29" s="25"/>
      <c r="R29" s="25"/>
      <c r="S29" s="25"/>
      <c r="T29" s="25"/>
      <c r="U29" s="25"/>
      <c r="V29" s="25"/>
      <c r="W29" s="25"/>
      <c r="X29" s="25"/>
      <c r="Y29" s="25"/>
    </row>
    <row r="30" spans="1:25" ht="20.100000000000001" customHeight="1" x14ac:dyDescent="0.3">
      <c r="A30" s="13"/>
      <c r="B30" s="13"/>
      <c r="C30" s="21" t="s">
        <v>38</v>
      </c>
      <c r="D30" s="22" t="s">
        <v>18</v>
      </c>
      <c r="E30" s="22">
        <v>250</v>
      </c>
      <c r="F30" s="23">
        <v>8900</v>
      </c>
      <c r="G30" s="23">
        <f t="shared" si="1"/>
        <v>6230</v>
      </c>
      <c r="H30" s="23">
        <f t="shared" si="0"/>
        <v>5235.2941176470595</v>
      </c>
      <c r="I30" s="10"/>
      <c r="J30" s="20">
        <f t="shared" si="2"/>
        <v>0</v>
      </c>
      <c r="K30" s="13"/>
      <c r="L30" s="13"/>
      <c r="X30" s="25"/>
      <c r="Y30" s="25"/>
    </row>
    <row r="31" spans="1:25" ht="20.100000000000001" customHeight="1" x14ac:dyDescent="0.3">
      <c r="A31" s="13"/>
      <c r="B31" s="13"/>
      <c r="C31" s="35" t="s">
        <v>40</v>
      </c>
      <c r="D31" s="36" t="s">
        <v>20</v>
      </c>
      <c r="E31" s="36">
        <v>60</v>
      </c>
      <c r="F31" s="37">
        <v>6900</v>
      </c>
      <c r="G31" s="37">
        <f t="shared" si="1"/>
        <v>4830</v>
      </c>
      <c r="H31" s="37">
        <f t="shared" si="0"/>
        <v>4058.8235294117649</v>
      </c>
      <c r="I31" s="38"/>
      <c r="J31" s="39">
        <f t="shared" si="2"/>
        <v>0</v>
      </c>
      <c r="K31" s="13"/>
      <c r="L31" s="13"/>
      <c r="N31" s="25"/>
      <c r="Q31" s="24"/>
      <c r="R31" s="24"/>
      <c r="S31" s="25"/>
      <c r="T31" s="25"/>
      <c r="U31" s="25"/>
      <c r="V31" s="25"/>
      <c r="W31" s="25"/>
      <c r="X31" s="25"/>
      <c r="Y31" s="25"/>
    </row>
    <row r="32" spans="1:25" ht="20.100000000000001" customHeight="1" x14ac:dyDescent="0.3">
      <c r="A32" s="13"/>
      <c r="B32" s="13"/>
      <c r="C32" s="21" t="s">
        <v>45</v>
      </c>
      <c r="D32" s="22" t="s">
        <v>20</v>
      </c>
      <c r="E32" s="22">
        <v>60</v>
      </c>
      <c r="F32" s="23">
        <v>6900</v>
      </c>
      <c r="G32" s="23">
        <f t="shared" si="1"/>
        <v>4830</v>
      </c>
      <c r="H32" s="23">
        <f t="shared" si="0"/>
        <v>4058.8235294117649</v>
      </c>
      <c r="I32" s="10"/>
      <c r="J32" s="20">
        <f t="shared" si="2"/>
        <v>0</v>
      </c>
      <c r="K32" s="13"/>
      <c r="L32" s="13"/>
      <c r="O32" s="24" t="s">
        <v>36</v>
      </c>
      <c r="P32" s="24" t="s">
        <v>37</v>
      </c>
    </row>
    <row r="33" spans="1:16" ht="20.100000000000001" customHeight="1" x14ac:dyDescent="0.3">
      <c r="A33" s="13"/>
      <c r="B33" s="13"/>
      <c r="C33" s="45" t="s">
        <v>89</v>
      </c>
      <c r="D33" s="46" t="s">
        <v>20</v>
      </c>
      <c r="E33" s="46">
        <v>100</v>
      </c>
      <c r="F33" s="47">
        <v>11000</v>
      </c>
      <c r="G33" s="47">
        <f t="shared" si="1"/>
        <v>7699.9999999999991</v>
      </c>
      <c r="H33" s="47">
        <f t="shared" si="0"/>
        <v>6470.5882352941171</v>
      </c>
      <c r="I33" s="48"/>
      <c r="J33" s="49">
        <f t="shared" si="2"/>
        <v>0</v>
      </c>
      <c r="K33" s="13"/>
      <c r="L33" s="13"/>
      <c r="O33" s="24" t="s">
        <v>73</v>
      </c>
      <c r="P33" s="27" t="s">
        <v>74</v>
      </c>
    </row>
    <row r="34" spans="1:16" ht="20.100000000000001" customHeight="1" x14ac:dyDescent="0.3">
      <c r="A34" s="13"/>
      <c r="B34" s="13"/>
      <c r="C34" s="21" t="s">
        <v>46</v>
      </c>
      <c r="D34" s="22" t="s">
        <v>18</v>
      </c>
      <c r="E34" s="22">
        <v>250</v>
      </c>
      <c r="F34" s="23">
        <v>8900</v>
      </c>
      <c r="G34" s="23">
        <f t="shared" si="1"/>
        <v>6230</v>
      </c>
      <c r="H34" s="23">
        <f t="shared" si="0"/>
        <v>5235.2941176470595</v>
      </c>
      <c r="I34" s="10"/>
      <c r="J34" s="20">
        <f t="shared" si="2"/>
        <v>0</v>
      </c>
      <c r="K34" s="13"/>
      <c r="L34" s="13"/>
      <c r="O34" s="24" t="s">
        <v>75</v>
      </c>
      <c r="P34" s="27" t="s">
        <v>76</v>
      </c>
    </row>
    <row r="35" spans="1:16" ht="20.100000000000001" customHeight="1" x14ac:dyDescent="0.3">
      <c r="A35" s="13"/>
      <c r="B35" s="13"/>
      <c r="C35" s="35" t="s">
        <v>47</v>
      </c>
      <c r="D35" s="36" t="s">
        <v>20</v>
      </c>
      <c r="E35" s="36">
        <v>30</v>
      </c>
      <c r="F35" s="37">
        <v>4900</v>
      </c>
      <c r="G35" s="37">
        <f t="shared" ref="G35:G45" si="3">F35*70%</f>
        <v>3430</v>
      </c>
      <c r="H35" s="37">
        <f t="shared" ref="H35:H45" si="4">G35/1.19</f>
        <v>2882.3529411764707</v>
      </c>
      <c r="I35" s="38"/>
      <c r="J35" s="39">
        <f t="shared" ref="J35:J45" si="5">H35*I35</f>
        <v>0</v>
      </c>
      <c r="K35" s="13"/>
      <c r="L35" s="13"/>
      <c r="O35" s="24" t="s">
        <v>39</v>
      </c>
      <c r="P35" s="28">
        <v>31670304615</v>
      </c>
    </row>
    <row r="36" spans="1:16" ht="20.100000000000001" customHeight="1" x14ac:dyDescent="0.3">
      <c r="A36" s="13"/>
      <c r="B36" s="13"/>
      <c r="C36" s="21" t="s">
        <v>47</v>
      </c>
      <c r="D36" s="22" t="s">
        <v>20</v>
      </c>
      <c r="E36" s="22">
        <v>60</v>
      </c>
      <c r="F36" s="23">
        <v>7900</v>
      </c>
      <c r="G36" s="23">
        <f t="shared" si="3"/>
        <v>5530</v>
      </c>
      <c r="H36" s="23">
        <f t="shared" si="4"/>
        <v>4647.0588235294117</v>
      </c>
      <c r="I36" s="10"/>
      <c r="J36" s="20">
        <f t="shared" si="5"/>
        <v>0</v>
      </c>
      <c r="K36" s="13"/>
      <c r="O36" s="24" t="s">
        <v>41</v>
      </c>
      <c r="P36" s="28" t="s">
        <v>42</v>
      </c>
    </row>
    <row r="37" spans="1:16" ht="20.100000000000001" customHeight="1" x14ac:dyDescent="0.3">
      <c r="A37" s="13"/>
      <c r="B37" s="13"/>
      <c r="C37" s="35" t="s">
        <v>48</v>
      </c>
      <c r="D37" s="36" t="s">
        <v>20</v>
      </c>
      <c r="E37" s="36">
        <v>60</v>
      </c>
      <c r="F37" s="37">
        <v>7900</v>
      </c>
      <c r="G37" s="37">
        <f t="shared" si="3"/>
        <v>5530</v>
      </c>
      <c r="H37" s="37">
        <f t="shared" si="4"/>
        <v>4647.0588235294117</v>
      </c>
      <c r="I37" s="38"/>
      <c r="J37" s="39">
        <f t="shared" si="5"/>
        <v>0</v>
      </c>
      <c r="K37" s="13"/>
      <c r="L37" s="13"/>
      <c r="O37" s="24" t="s">
        <v>43</v>
      </c>
      <c r="P37" s="29" t="s">
        <v>44</v>
      </c>
    </row>
    <row r="38" spans="1:16" ht="20.100000000000001" customHeight="1" x14ac:dyDescent="0.25">
      <c r="A38" s="13"/>
      <c r="B38" s="13"/>
      <c r="C38" s="21" t="s">
        <v>48</v>
      </c>
      <c r="D38" s="22" t="s">
        <v>20</v>
      </c>
      <c r="E38" s="22">
        <v>30</v>
      </c>
      <c r="F38" s="23">
        <v>4900</v>
      </c>
      <c r="G38" s="23">
        <f t="shared" si="3"/>
        <v>3430</v>
      </c>
      <c r="H38" s="23">
        <f t="shared" si="4"/>
        <v>2882.3529411764707</v>
      </c>
      <c r="I38" s="10"/>
      <c r="J38" s="20">
        <f t="shared" si="5"/>
        <v>0</v>
      </c>
      <c r="K38" s="13"/>
      <c r="L38" s="13"/>
    </row>
    <row r="39" spans="1:16" ht="20.100000000000001" customHeight="1" x14ac:dyDescent="0.25">
      <c r="A39" s="13"/>
      <c r="B39" s="13"/>
      <c r="C39" s="35" t="s">
        <v>62</v>
      </c>
      <c r="D39" s="36" t="s">
        <v>20</v>
      </c>
      <c r="E39" s="36">
        <v>250</v>
      </c>
      <c r="F39" s="37">
        <v>15900</v>
      </c>
      <c r="G39" s="37">
        <f t="shared" si="3"/>
        <v>11130</v>
      </c>
      <c r="H39" s="37">
        <f t="shared" si="4"/>
        <v>9352.9411764705892</v>
      </c>
      <c r="I39" s="38"/>
      <c r="J39" s="39">
        <f t="shared" si="5"/>
        <v>0</v>
      </c>
      <c r="K39" s="13"/>
      <c r="L39" s="13"/>
    </row>
    <row r="40" spans="1:16" ht="20.100000000000001" customHeight="1" x14ac:dyDescent="0.25">
      <c r="A40" s="13"/>
      <c r="B40" s="13"/>
      <c r="C40" s="45" t="s">
        <v>91</v>
      </c>
      <c r="D40" s="46" t="s">
        <v>20</v>
      </c>
      <c r="E40" s="46">
        <v>250</v>
      </c>
      <c r="F40" s="47">
        <v>15900</v>
      </c>
      <c r="G40" s="47">
        <f t="shared" si="3"/>
        <v>11130</v>
      </c>
      <c r="H40" s="47">
        <f t="shared" si="4"/>
        <v>9352.9411764705892</v>
      </c>
      <c r="I40" s="48"/>
      <c r="J40" s="49">
        <f t="shared" si="5"/>
        <v>0</v>
      </c>
      <c r="K40" s="13"/>
      <c r="L40" s="13"/>
    </row>
    <row r="41" spans="1:16" ht="20.100000000000001" customHeight="1" x14ac:dyDescent="0.25">
      <c r="A41" s="13"/>
      <c r="B41" s="13"/>
      <c r="C41" s="35" t="s">
        <v>61</v>
      </c>
      <c r="D41" s="36" t="s">
        <v>20</v>
      </c>
      <c r="E41" s="36">
        <v>100</v>
      </c>
      <c r="F41" s="37">
        <v>11000</v>
      </c>
      <c r="G41" s="37">
        <f t="shared" si="3"/>
        <v>7699.9999999999991</v>
      </c>
      <c r="H41" s="37">
        <f t="shared" si="4"/>
        <v>6470.5882352941171</v>
      </c>
      <c r="I41" s="38"/>
      <c r="J41" s="39">
        <f t="shared" si="5"/>
        <v>0</v>
      </c>
      <c r="K41" s="13"/>
      <c r="L41" s="13"/>
    </row>
    <row r="42" spans="1:16" ht="20.100000000000001" customHeight="1" x14ac:dyDescent="0.25">
      <c r="A42" s="13"/>
      <c r="B42" s="13"/>
      <c r="C42" s="21" t="s">
        <v>64</v>
      </c>
      <c r="D42" s="22" t="s">
        <v>20</v>
      </c>
      <c r="E42" s="22">
        <v>100</v>
      </c>
      <c r="F42" s="23">
        <v>11000</v>
      </c>
      <c r="G42" s="23">
        <f t="shared" si="3"/>
        <v>7699.9999999999991</v>
      </c>
      <c r="H42" s="23">
        <f t="shared" si="4"/>
        <v>6470.5882352941171</v>
      </c>
      <c r="I42" s="10"/>
      <c r="J42" s="20">
        <f t="shared" si="5"/>
        <v>0</v>
      </c>
      <c r="K42" s="13"/>
      <c r="L42" s="13"/>
    </row>
    <row r="43" spans="1:16" ht="20.100000000000001" customHeight="1" x14ac:dyDescent="0.25">
      <c r="A43" s="13"/>
      <c r="B43" s="13"/>
      <c r="C43" s="35" t="s">
        <v>49</v>
      </c>
      <c r="D43" s="36" t="s">
        <v>50</v>
      </c>
      <c r="E43" s="36">
        <v>60</v>
      </c>
      <c r="F43" s="37">
        <v>6900</v>
      </c>
      <c r="G43" s="37">
        <f t="shared" si="3"/>
        <v>4830</v>
      </c>
      <c r="H43" s="37">
        <f t="shared" si="4"/>
        <v>4058.8235294117649</v>
      </c>
      <c r="I43" s="38"/>
      <c r="J43" s="39">
        <f t="shared" si="5"/>
        <v>0</v>
      </c>
      <c r="K43" s="13"/>
      <c r="L43" s="13"/>
    </row>
    <row r="44" spans="1:16" ht="20.100000000000001" customHeight="1" x14ac:dyDescent="0.25">
      <c r="A44" s="13"/>
      <c r="B44" s="13"/>
      <c r="C44" s="21" t="s">
        <v>51</v>
      </c>
      <c r="D44" s="22" t="s">
        <v>50</v>
      </c>
      <c r="E44" s="22">
        <v>100</v>
      </c>
      <c r="F44" s="23">
        <v>8900</v>
      </c>
      <c r="G44" s="23">
        <f t="shared" si="3"/>
        <v>6230</v>
      </c>
      <c r="H44" s="23">
        <f t="shared" si="4"/>
        <v>5235.2941176470595</v>
      </c>
      <c r="I44" s="10"/>
      <c r="J44" s="20">
        <f t="shared" si="5"/>
        <v>0</v>
      </c>
      <c r="K44" s="13"/>
      <c r="L44" s="13"/>
    </row>
    <row r="45" spans="1:16" ht="20.100000000000001" customHeight="1" thickBot="1" x14ac:dyDescent="0.3">
      <c r="A45" s="13"/>
      <c r="B45" s="13"/>
      <c r="C45" s="40" t="s">
        <v>51</v>
      </c>
      <c r="D45" s="41" t="s">
        <v>50</v>
      </c>
      <c r="E45" s="41">
        <v>250</v>
      </c>
      <c r="F45" s="42">
        <v>13500</v>
      </c>
      <c r="G45" s="42">
        <f t="shared" si="3"/>
        <v>9450</v>
      </c>
      <c r="H45" s="42">
        <f t="shared" si="4"/>
        <v>7941.176470588236</v>
      </c>
      <c r="I45" s="43"/>
      <c r="J45" s="44">
        <f t="shared" si="5"/>
        <v>0</v>
      </c>
      <c r="K45" s="13"/>
      <c r="L45" s="13"/>
    </row>
    <row r="46" spans="1:16" ht="20.100000000000001" customHeight="1" x14ac:dyDescent="0.25">
      <c r="A46" s="13"/>
      <c r="B46" s="13"/>
      <c r="K46" s="13"/>
      <c r="L46" s="13"/>
    </row>
    <row r="47" spans="1:16" x14ac:dyDescent="0.25">
      <c r="A47" s="13"/>
      <c r="B47" s="13"/>
      <c r="C47" s="13"/>
      <c r="D47" s="13"/>
      <c r="E47" s="13"/>
      <c r="F47" s="13"/>
      <c r="G47" s="13"/>
      <c r="H47" s="13"/>
      <c r="I47" s="13"/>
      <c r="J47" s="17"/>
      <c r="K47" s="13"/>
      <c r="L47" s="13"/>
    </row>
    <row r="48" spans="1:16" ht="15.75" thickBot="1" x14ac:dyDescent="0.3">
      <c r="A48" s="13"/>
      <c r="B48" s="13"/>
      <c r="C48" s="13"/>
      <c r="D48" s="18"/>
      <c r="E48" s="18"/>
      <c r="F48" s="13"/>
      <c r="G48" s="13"/>
      <c r="H48" s="19"/>
      <c r="J48" s="17"/>
      <c r="K48" s="13"/>
      <c r="L48" s="13"/>
    </row>
    <row r="49" spans="1:12" x14ac:dyDescent="0.25">
      <c r="A49" s="13"/>
      <c r="B49" s="13"/>
      <c r="C49" s="162" t="s">
        <v>78</v>
      </c>
      <c r="D49" s="165"/>
      <c r="E49" s="166"/>
      <c r="F49" s="166"/>
      <c r="G49" s="166"/>
      <c r="H49" s="166"/>
      <c r="I49" s="166"/>
      <c r="J49" s="167"/>
      <c r="K49" s="13"/>
      <c r="L49" s="13"/>
    </row>
    <row r="50" spans="1:12" x14ac:dyDescent="0.25">
      <c r="A50" s="13"/>
      <c r="B50" s="13"/>
      <c r="C50" s="163"/>
      <c r="D50" s="168"/>
      <c r="E50" s="169"/>
      <c r="F50" s="169"/>
      <c r="G50" s="169"/>
      <c r="H50" s="169"/>
      <c r="I50" s="169"/>
      <c r="J50" s="170"/>
      <c r="K50" s="13"/>
      <c r="L50" s="13"/>
    </row>
    <row r="51" spans="1:12" ht="15.75" thickBot="1" x14ac:dyDescent="0.3">
      <c r="A51" s="13"/>
      <c r="B51" s="13"/>
      <c r="C51" s="164"/>
      <c r="D51" s="171"/>
      <c r="E51" s="172"/>
      <c r="F51" s="172"/>
      <c r="G51" s="172"/>
      <c r="H51" s="172"/>
      <c r="I51" s="172"/>
      <c r="J51" s="173"/>
      <c r="K51" s="13"/>
      <c r="L51" s="13"/>
    </row>
    <row r="52" spans="1:12" ht="20.100000000000001" customHeight="1" x14ac:dyDescent="0.25">
      <c r="A52" s="13"/>
      <c r="B52" s="13"/>
      <c r="C52" s="155" t="s">
        <v>52</v>
      </c>
      <c r="D52" s="157">
        <f>50000-J56</f>
        <v>50000</v>
      </c>
      <c r="E52" s="158"/>
      <c r="F52" s="158"/>
      <c r="G52" s="158"/>
      <c r="H52" s="158"/>
      <c r="I52" s="50" t="s">
        <v>56</v>
      </c>
      <c r="J52" s="14">
        <f>SUM(J12:J48)</f>
        <v>0</v>
      </c>
      <c r="K52" s="13"/>
      <c r="L52" s="13"/>
    </row>
    <row r="53" spans="1:12" ht="20.100000000000001" customHeight="1" x14ac:dyDescent="0.25">
      <c r="A53" s="13"/>
      <c r="B53" s="13"/>
      <c r="C53" s="155"/>
      <c r="D53" s="159"/>
      <c r="E53" s="160"/>
      <c r="F53" s="160"/>
      <c r="G53" s="160"/>
      <c r="H53" s="160"/>
      <c r="I53" s="51" t="s">
        <v>59</v>
      </c>
      <c r="J53" s="15">
        <f>IF(J52&gt;126050,J52*0.05,(0))</f>
        <v>0</v>
      </c>
      <c r="K53" s="13"/>
      <c r="L53" s="13"/>
    </row>
    <row r="54" spans="1:12" ht="20.100000000000001" customHeight="1" x14ac:dyDescent="0.25">
      <c r="A54" s="13"/>
      <c r="B54" s="13"/>
      <c r="C54" s="155"/>
      <c r="D54" s="159"/>
      <c r="E54" s="160"/>
      <c r="F54" s="160"/>
      <c r="G54" s="160"/>
      <c r="H54" s="160"/>
      <c r="I54" s="51" t="s">
        <v>53</v>
      </c>
      <c r="J54" s="15">
        <f>J52-J53</f>
        <v>0</v>
      </c>
      <c r="K54" s="13"/>
      <c r="L54" s="13"/>
    </row>
    <row r="55" spans="1:12" ht="20.100000000000001" customHeight="1" thickBot="1" x14ac:dyDescent="0.3">
      <c r="A55" s="13"/>
      <c r="B55" s="13"/>
      <c r="C55" s="155"/>
      <c r="D55" s="160"/>
      <c r="E55" s="160"/>
      <c r="F55" s="160"/>
      <c r="G55" s="160"/>
      <c r="H55" s="160"/>
      <c r="I55" s="52" t="s">
        <v>54</v>
      </c>
      <c r="J55" s="53">
        <f>J54*0.19</f>
        <v>0</v>
      </c>
      <c r="K55" s="13"/>
      <c r="L55" s="13"/>
    </row>
    <row r="56" spans="1:12" ht="20.100000000000001" customHeight="1" thickBot="1" x14ac:dyDescent="0.4">
      <c r="A56" s="13"/>
      <c r="B56" s="13"/>
      <c r="C56" s="156"/>
      <c r="D56" s="161"/>
      <c r="E56" s="161"/>
      <c r="F56" s="161"/>
      <c r="G56" s="161"/>
      <c r="H56" s="161"/>
      <c r="I56" s="54" t="s">
        <v>55</v>
      </c>
      <c r="J56" s="55">
        <f>J54+J55</f>
        <v>0</v>
      </c>
      <c r="K56" s="13"/>
      <c r="L56" s="13"/>
    </row>
    <row r="57" spans="1:12" x14ac:dyDescent="0.25">
      <c r="J57" s="16"/>
    </row>
  </sheetData>
  <mergeCells count="20">
    <mergeCell ref="C52:C56"/>
    <mergeCell ref="D52:H56"/>
    <mergeCell ref="C49:C51"/>
    <mergeCell ref="D49:J51"/>
    <mergeCell ref="G7:J7"/>
    <mergeCell ref="G8:J8"/>
    <mergeCell ref="D9:F9"/>
    <mergeCell ref="D7:F7"/>
    <mergeCell ref="D8:F8"/>
    <mergeCell ref="G9:J9"/>
    <mergeCell ref="G2:J2"/>
    <mergeCell ref="D2:F2"/>
    <mergeCell ref="D3:F3"/>
    <mergeCell ref="D4:F4"/>
    <mergeCell ref="D6:F6"/>
    <mergeCell ref="D5:F5"/>
    <mergeCell ref="G3:J3"/>
    <mergeCell ref="G4:J4"/>
    <mergeCell ref="G5:J5"/>
    <mergeCell ref="G6:J6"/>
  </mergeCells>
  <conditionalFormatting sqref="D52:H56">
    <cfRule type="cellIs" dxfId="7" priority="4" operator="lessThan">
      <formula>0</formula>
    </cfRule>
  </conditionalFormatting>
  <conditionalFormatting sqref="J56">
    <cfRule type="cellIs" dxfId="6" priority="1" operator="between">
      <formula>40001</formula>
      <formula>49999</formula>
    </cfRule>
    <cfRule type="cellIs" dxfId="5" priority="2" operator="between">
      <formula>0</formula>
      <formula>40000</formula>
    </cfRule>
    <cfRule type="cellIs" dxfId="4" priority="3" operator="greaterThanOrEqual">
      <formula>50000</formula>
    </cfRule>
  </conditionalFormatting>
  <hyperlinks>
    <hyperlink ref="P37" r:id="rId1" xr:uid="{0EAF26CF-A23D-4520-94CE-F1D04955D55C}"/>
  </hyperlinks>
  <pageMargins left="0.7" right="0.7" top="0.75" bottom="0.75" header="0.3" footer="0.3"/>
  <pageSetup paperSize="9" orientation="portrait" horizontalDpi="4294967292" verticalDpi="0" r:id="rId2"/>
  <drawing r:id="rId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25AE20B-BDBC-4176-A433-B3B7612B5DE2}">
  <dimension ref="A2:Y76"/>
  <sheetViews>
    <sheetView showGridLines="0" tabSelected="1" topLeftCell="B41" zoomScale="70" zoomScaleNormal="70" workbookViewId="0">
      <selection activeCell="D42" sqref="D42"/>
    </sheetView>
  </sheetViews>
  <sheetFormatPr baseColWidth="10" defaultRowHeight="15" x14ac:dyDescent="0.25"/>
  <cols>
    <col min="1" max="1" width="11.42578125" customWidth="1"/>
    <col min="2" max="2" width="29.7109375" customWidth="1"/>
    <col min="3" max="3" width="47.7109375" customWidth="1"/>
    <col min="4" max="4" width="21.140625" bestFit="1" customWidth="1"/>
    <col min="5" max="5" width="16" bestFit="1" customWidth="1"/>
    <col min="6" max="6" width="24" customWidth="1"/>
    <col min="7" max="7" width="17.28515625" bestFit="1" customWidth="1"/>
    <col min="8" max="8" width="21.7109375" bestFit="1" customWidth="1"/>
    <col min="9" max="9" width="15.7109375" customWidth="1"/>
    <col min="10" max="10" width="14.5703125" customWidth="1"/>
    <col min="15" max="15" width="18" customWidth="1"/>
    <col min="16" max="16" width="42.5703125" bestFit="1" customWidth="1"/>
  </cols>
  <sheetData>
    <row r="2" spans="1:14" ht="20.100000000000001" customHeight="1" x14ac:dyDescent="0.25">
      <c r="K2" s="13"/>
      <c r="L2" s="13"/>
    </row>
    <row r="3" spans="1:14" ht="20.100000000000001" customHeight="1" x14ac:dyDescent="0.25">
      <c r="K3" s="13"/>
      <c r="L3" s="13"/>
    </row>
    <row r="4" spans="1:14" ht="20.100000000000001" customHeight="1" x14ac:dyDescent="0.25">
      <c r="K4" s="13"/>
      <c r="L4" s="13"/>
    </row>
    <row r="5" spans="1:14" ht="20.100000000000001" customHeight="1" x14ac:dyDescent="0.25">
      <c r="K5" s="13"/>
      <c r="L5" s="13"/>
    </row>
    <row r="6" spans="1:14" ht="20.100000000000001" customHeight="1" x14ac:dyDescent="0.25">
      <c r="K6" s="13"/>
      <c r="L6" s="13"/>
    </row>
    <row r="7" spans="1:14" ht="20.100000000000001" customHeight="1" x14ac:dyDescent="0.25">
      <c r="K7" s="13"/>
      <c r="L7" s="13"/>
    </row>
    <row r="8" spans="1:14" ht="20.100000000000001" customHeight="1" x14ac:dyDescent="0.25">
      <c r="K8" s="13"/>
      <c r="L8" s="13"/>
    </row>
    <row r="9" spans="1:14" ht="20.100000000000001" customHeight="1" x14ac:dyDescent="0.25">
      <c r="K9" s="13"/>
      <c r="L9" s="13"/>
    </row>
    <row r="10" spans="1:14" x14ac:dyDescent="0.25">
      <c r="K10" s="13"/>
      <c r="L10" s="13"/>
    </row>
    <row r="11" spans="1:14" ht="20.100000000000001" customHeight="1" thickBot="1" x14ac:dyDescent="0.3">
      <c r="K11" s="13"/>
      <c r="L11" s="13"/>
    </row>
    <row r="12" spans="1:14" ht="20.100000000000001" customHeight="1" x14ac:dyDescent="0.25">
      <c r="A12" s="13"/>
      <c r="B12" s="13"/>
      <c r="C12" s="34" t="s">
        <v>0</v>
      </c>
      <c r="D12" s="144" t="s">
        <v>1</v>
      </c>
      <c r="E12" s="145"/>
      <c r="F12" s="147"/>
      <c r="G12" s="144" t="s">
        <v>2</v>
      </c>
      <c r="H12" s="145"/>
      <c r="I12" s="145"/>
      <c r="J12" s="146"/>
      <c r="K12" s="13"/>
      <c r="L12" s="13"/>
    </row>
    <row r="13" spans="1:14" ht="20.100000000000001" customHeight="1" thickBot="1" x14ac:dyDescent="0.3">
      <c r="A13" s="13"/>
      <c r="B13" s="13"/>
      <c r="C13" s="11"/>
      <c r="D13" s="148"/>
      <c r="E13" s="149"/>
      <c r="F13" s="150"/>
      <c r="G13" s="148"/>
      <c r="H13" s="149"/>
      <c r="I13" s="149"/>
      <c r="J13" s="151"/>
      <c r="K13" s="13"/>
      <c r="L13" s="13"/>
    </row>
    <row r="14" spans="1:14" ht="20.100000000000001" customHeight="1" x14ac:dyDescent="0.25">
      <c r="A14" s="13"/>
      <c r="B14" s="13"/>
      <c r="C14" s="34" t="s">
        <v>3</v>
      </c>
      <c r="D14" s="144" t="s">
        <v>4</v>
      </c>
      <c r="E14" s="145"/>
      <c r="F14" s="147"/>
      <c r="G14" s="144" t="s">
        <v>5</v>
      </c>
      <c r="H14" s="145"/>
      <c r="I14" s="145"/>
      <c r="J14" s="146"/>
      <c r="K14" s="13"/>
      <c r="L14" s="13"/>
    </row>
    <row r="15" spans="1:14" ht="20.100000000000001" customHeight="1" thickBot="1" x14ac:dyDescent="0.35">
      <c r="A15" s="13"/>
      <c r="B15" s="13"/>
      <c r="C15" s="11"/>
      <c r="D15" s="148"/>
      <c r="E15" s="149"/>
      <c r="F15" s="150"/>
      <c r="G15" s="152"/>
      <c r="H15" s="153"/>
      <c r="I15" s="153"/>
      <c r="J15" s="154"/>
      <c r="K15" s="13"/>
      <c r="L15" s="13"/>
      <c r="N15" s="24" t="s">
        <v>22</v>
      </c>
    </row>
    <row r="16" spans="1:14" ht="20.100000000000001" customHeight="1" x14ac:dyDescent="0.25">
      <c r="A16" s="13"/>
      <c r="B16" s="13"/>
      <c r="C16" s="34" t="s">
        <v>6</v>
      </c>
      <c r="D16" s="144" t="s">
        <v>7</v>
      </c>
      <c r="E16" s="145"/>
      <c r="F16" s="147"/>
      <c r="G16" s="144" t="s">
        <v>8</v>
      </c>
      <c r="H16" s="145"/>
      <c r="I16" s="145"/>
      <c r="J16" s="146"/>
      <c r="K16" s="13"/>
      <c r="L16" s="13"/>
    </row>
    <row r="17" spans="1:25" ht="20.100000000000001" customHeight="1" thickBot="1" x14ac:dyDescent="0.3">
      <c r="A17" s="13"/>
      <c r="B17" s="13"/>
      <c r="C17" s="11"/>
      <c r="D17" s="148"/>
      <c r="E17" s="149"/>
      <c r="F17" s="150"/>
      <c r="G17" s="148"/>
      <c r="H17" s="149"/>
      <c r="I17" s="149"/>
      <c r="J17" s="151"/>
      <c r="K17" s="13"/>
      <c r="L17" s="13"/>
    </row>
    <row r="18" spans="1:25" ht="20.100000000000001" customHeight="1" x14ac:dyDescent="0.25">
      <c r="A18" s="13"/>
      <c r="B18" s="13"/>
      <c r="C18" s="34" t="s">
        <v>9</v>
      </c>
      <c r="D18" s="144" t="s">
        <v>7</v>
      </c>
      <c r="E18" s="145"/>
      <c r="F18" s="147"/>
      <c r="G18" s="144" t="s">
        <v>8</v>
      </c>
      <c r="H18" s="145"/>
      <c r="I18" s="145"/>
      <c r="J18" s="146"/>
      <c r="K18" s="13"/>
      <c r="L18" s="13"/>
    </row>
    <row r="19" spans="1:25" ht="20.100000000000001" customHeight="1" thickBot="1" x14ac:dyDescent="0.35">
      <c r="A19" s="13"/>
      <c r="B19" s="13"/>
      <c r="C19" s="12"/>
      <c r="D19" s="174"/>
      <c r="E19" s="174"/>
      <c r="F19" s="174"/>
      <c r="G19" s="149"/>
      <c r="H19" s="149"/>
      <c r="I19" s="149"/>
      <c r="J19" s="151"/>
      <c r="K19" s="13"/>
      <c r="L19" s="13"/>
      <c r="X19" s="25"/>
      <c r="Y19" s="25"/>
    </row>
    <row r="20" spans="1:25" ht="20.100000000000001" customHeight="1" x14ac:dyDescent="0.3">
      <c r="A20" s="13"/>
      <c r="B20" s="13"/>
      <c r="F20" s="13"/>
      <c r="G20" s="13"/>
      <c r="H20" s="13"/>
      <c r="I20" s="13"/>
      <c r="J20" s="13"/>
      <c r="K20" s="13"/>
      <c r="O20" s="24"/>
      <c r="P20" s="28"/>
    </row>
    <row r="21" spans="1:25" ht="20.100000000000001" customHeight="1" thickBot="1" x14ac:dyDescent="0.35">
      <c r="A21" s="13"/>
      <c r="B21" s="13"/>
      <c r="K21" s="13"/>
      <c r="L21" s="13"/>
      <c r="O21" s="24"/>
      <c r="P21" s="29"/>
    </row>
    <row r="22" spans="1:25" ht="20.100000000000001" customHeight="1" x14ac:dyDescent="0.35">
      <c r="A22" s="13"/>
      <c r="B22" s="13"/>
      <c r="C22" s="88" t="s">
        <v>101</v>
      </c>
      <c r="D22" s="64"/>
      <c r="E22" s="64"/>
      <c r="F22" s="64"/>
      <c r="G22" s="64"/>
      <c r="H22" s="64"/>
      <c r="I22" s="64"/>
      <c r="J22" s="65"/>
      <c r="K22" s="13"/>
      <c r="L22" s="13"/>
    </row>
    <row r="23" spans="1:25" ht="20.100000000000001" customHeight="1" x14ac:dyDescent="0.25">
      <c r="A23" s="13"/>
      <c r="B23" s="13"/>
      <c r="C23" s="89" t="s">
        <v>93</v>
      </c>
      <c r="D23" s="66"/>
      <c r="E23" s="66"/>
      <c r="F23" s="66"/>
      <c r="G23" s="66"/>
      <c r="H23" s="66"/>
      <c r="I23" s="66"/>
      <c r="J23" s="67"/>
      <c r="K23" s="13"/>
      <c r="L23" s="13"/>
    </row>
    <row r="24" spans="1:25" ht="20.100000000000001" customHeight="1" x14ac:dyDescent="0.3">
      <c r="A24" s="13"/>
      <c r="B24" s="13"/>
      <c r="C24" s="68" t="s">
        <v>10</v>
      </c>
      <c r="D24" s="69" t="s">
        <v>11</v>
      </c>
      <c r="E24" s="69" t="s">
        <v>12</v>
      </c>
      <c r="F24" s="69" t="s">
        <v>13</v>
      </c>
      <c r="G24" s="69" t="s">
        <v>14</v>
      </c>
      <c r="H24" s="70" t="s">
        <v>15</v>
      </c>
      <c r="I24" s="69" t="s">
        <v>16</v>
      </c>
      <c r="J24" s="71" t="s">
        <v>17</v>
      </c>
      <c r="K24" s="13"/>
      <c r="L24" s="13"/>
      <c r="O24" s="24"/>
      <c r="P24" s="24"/>
    </row>
    <row r="25" spans="1:25" ht="20.100000000000001" customHeight="1" x14ac:dyDescent="0.3">
      <c r="A25" s="13"/>
      <c r="B25" s="87" t="s">
        <v>102</v>
      </c>
      <c r="C25" s="72" t="s">
        <v>77</v>
      </c>
      <c r="D25" s="73" t="s">
        <v>18</v>
      </c>
      <c r="E25" s="73">
        <v>250</v>
      </c>
      <c r="F25" s="74">
        <v>7900</v>
      </c>
      <c r="G25" s="74">
        <f>F25*70%</f>
        <v>5530</v>
      </c>
      <c r="H25" s="74">
        <f>G25/1.19</f>
        <v>4647.0588235294117</v>
      </c>
      <c r="I25" s="75"/>
      <c r="J25" s="76">
        <f>H25*I25</f>
        <v>0</v>
      </c>
      <c r="K25" s="13"/>
      <c r="L25" s="13"/>
      <c r="O25" s="24"/>
      <c r="P25" s="27"/>
    </row>
    <row r="26" spans="1:25" ht="20.100000000000001" customHeight="1" x14ac:dyDescent="0.3">
      <c r="A26" s="13"/>
      <c r="B26" s="18"/>
      <c r="C26" s="77" t="s">
        <v>64</v>
      </c>
      <c r="D26" s="78" t="s">
        <v>20</v>
      </c>
      <c r="E26" s="78">
        <v>100</v>
      </c>
      <c r="F26" s="79">
        <v>11000</v>
      </c>
      <c r="G26" s="79">
        <f>F26*70%</f>
        <v>7699.9999999999991</v>
      </c>
      <c r="H26" s="79">
        <f>G26/1.19</f>
        <v>6470.5882352941171</v>
      </c>
      <c r="I26" s="80"/>
      <c r="J26" s="81">
        <f>H26*I26</f>
        <v>0</v>
      </c>
      <c r="K26" s="13"/>
      <c r="L26" s="13"/>
      <c r="O26" s="24"/>
      <c r="P26" s="27"/>
    </row>
    <row r="27" spans="1:25" ht="20.100000000000001" customHeight="1" x14ac:dyDescent="0.25">
      <c r="A27" s="13"/>
      <c r="B27" s="18"/>
      <c r="C27" s="77" t="s">
        <v>19</v>
      </c>
      <c r="D27" s="78" t="s">
        <v>20</v>
      </c>
      <c r="E27" s="78">
        <v>5</v>
      </c>
      <c r="F27" s="79">
        <v>4000</v>
      </c>
      <c r="G27" s="79">
        <f t="shared" ref="G27:G28" si="0">F27*70%</f>
        <v>2800</v>
      </c>
      <c r="H27" s="79">
        <f t="shared" ref="H27:H28" si="1">G27/1.19</f>
        <v>2352.9411764705883</v>
      </c>
      <c r="I27" s="80"/>
      <c r="J27" s="81">
        <f>H27*I27</f>
        <v>0</v>
      </c>
      <c r="K27" s="13"/>
      <c r="L27" s="13"/>
    </row>
    <row r="28" spans="1:25" ht="20.100000000000001" customHeight="1" x14ac:dyDescent="0.25">
      <c r="A28" s="13"/>
      <c r="B28" s="87" t="s">
        <v>94</v>
      </c>
      <c r="C28" s="77" t="s">
        <v>88</v>
      </c>
      <c r="D28" s="78" t="s">
        <v>20</v>
      </c>
      <c r="E28" s="78">
        <v>60</v>
      </c>
      <c r="F28" s="79">
        <v>7900</v>
      </c>
      <c r="G28" s="79">
        <f t="shared" si="0"/>
        <v>5530</v>
      </c>
      <c r="H28" s="79">
        <f t="shared" si="1"/>
        <v>4647.0588235294117</v>
      </c>
      <c r="I28" s="80"/>
      <c r="J28" s="81">
        <f t="shared" ref="J28" si="2">H28*I28</f>
        <v>0</v>
      </c>
      <c r="K28" s="13"/>
      <c r="L28" s="13"/>
    </row>
    <row r="29" spans="1:25" ht="20.100000000000001" customHeight="1" x14ac:dyDescent="0.3">
      <c r="A29" s="13"/>
      <c r="B29" s="18"/>
      <c r="C29" s="77" t="s">
        <v>47</v>
      </c>
      <c r="D29" s="78" t="s">
        <v>20</v>
      </c>
      <c r="E29" s="78">
        <v>30</v>
      </c>
      <c r="F29" s="79">
        <v>4900</v>
      </c>
      <c r="G29" s="79">
        <v>3430</v>
      </c>
      <c r="H29" s="79">
        <v>2882.3529411764707</v>
      </c>
      <c r="I29" s="80"/>
      <c r="J29" s="81">
        <v>0</v>
      </c>
      <c r="K29" s="13"/>
      <c r="L29" s="13"/>
      <c r="N29" s="26" t="s">
        <v>69</v>
      </c>
      <c r="O29" s="25" t="s">
        <v>34</v>
      </c>
      <c r="P29" s="25"/>
      <c r="Q29" s="25"/>
      <c r="R29" s="25"/>
      <c r="S29" s="25"/>
      <c r="T29" s="25"/>
      <c r="U29" s="25"/>
      <c r="V29" s="25"/>
      <c r="W29" s="25"/>
      <c r="X29" s="25"/>
      <c r="Y29" s="25"/>
    </row>
    <row r="30" spans="1:25" ht="20.100000000000001" customHeight="1" x14ac:dyDescent="0.3">
      <c r="A30" s="13"/>
      <c r="B30" s="18"/>
      <c r="C30" s="77" t="s">
        <v>47</v>
      </c>
      <c r="D30" s="78" t="s">
        <v>20</v>
      </c>
      <c r="E30" s="78">
        <v>60</v>
      </c>
      <c r="F30" s="79">
        <v>7900</v>
      </c>
      <c r="G30" s="79">
        <v>5530</v>
      </c>
      <c r="H30" s="79">
        <v>4647.0588235294117</v>
      </c>
      <c r="I30" s="80"/>
      <c r="J30" s="81">
        <v>0</v>
      </c>
      <c r="K30" s="13"/>
      <c r="L30" s="13"/>
      <c r="X30" s="25"/>
      <c r="Y30" s="25"/>
    </row>
    <row r="31" spans="1:25" ht="20.100000000000001" customHeight="1" x14ac:dyDescent="0.3">
      <c r="A31" s="13"/>
      <c r="B31" s="18"/>
      <c r="C31" s="77" t="s">
        <v>48</v>
      </c>
      <c r="D31" s="78" t="s">
        <v>20</v>
      </c>
      <c r="E31" s="78">
        <v>60</v>
      </c>
      <c r="F31" s="79">
        <v>7900</v>
      </c>
      <c r="G31" s="79">
        <v>5530</v>
      </c>
      <c r="H31" s="79">
        <v>4647.0588235294117</v>
      </c>
      <c r="I31" s="80"/>
      <c r="J31" s="81">
        <v>0</v>
      </c>
      <c r="K31" s="13"/>
      <c r="L31" s="13"/>
      <c r="N31" s="25"/>
      <c r="Q31" s="24"/>
      <c r="R31" s="24"/>
      <c r="S31" s="25"/>
      <c r="T31" s="25"/>
      <c r="U31" s="25"/>
      <c r="V31" s="25"/>
      <c r="W31" s="25"/>
      <c r="X31" s="25"/>
      <c r="Y31" s="25"/>
    </row>
    <row r="32" spans="1:25" ht="20.100000000000001" customHeight="1" x14ac:dyDescent="0.3">
      <c r="A32" s="13"/>
      <c r="B32" s="18"/>
      <c r="C32" s="77" t="s">
        <v>48</v>
      </c>
      <c r="D32" s="78" t="s">
        <v>20</v>
      </c>
      <c r="E32" s="78">
        <v>30</v>
      </c>
      <c r="F32" s="79">
        <v>4900</v>
      </c>
      <c r="G32" s="79">
        <v>3430</v>
      </c>
      <c r="H32" s="79">
        <v>2882.3529411764707</v>
      </c>
      <c r="I32" s="80"/>
      <c r="J32" s="81">
        <v>0</v>
      </c>
      <c r="K32" s="13"/>
      <c r="L32" s="13"/>
      <c r="O32" s="24" t="s">
        <v>36</v>
      </c>
      <c r="P32" s="24" t="s">
        <v>37</v>
      </c>
    </row>
    <row r="33" spans="1:16" ht="20.100000000000001" customHeight="1" x14ac:dyDescent="0.3">
      <c r="A33" s="13"/>
      <c r="B33" s="18"/>
      <c r="C33" s="77" t="s">
        <v>40</v>
      </c>
      <c r="D33" s="78" t="s">
        <v>20</v>
      </c>
      <c r="E33" s="78">
        <v>60</v>
      </c>
      <c r="F33" s="79">
        <v>6900</v>
      </c>
      <c r="G33" s="79">
        <v>4830</v>
      </c>
      <c r="H33" s="79">
        <v>4058.8235294117649</v>
      </c>
      <c r="I33" s="80"/>
      <c r="J33" s="81">
        <v>0</v>
      </c>
      <c r="K33" s="13"/>
      <c r="L33" s="13"/>
      <c r="O33" s="24" t="s">
        <v>73</v>
      </c>
      <c r="P33" s="27" t="s">
        <v>74</v>
      </c>
    </row>
    <row r="34" spans="1:16" ht="20.100000000000001" customHeight="1" x14ac:dyDescent="0.3">
      <c r="A34" s="13"/>
      <c r="B34" s="18"/>
      <c r="C34" s="77" t="s">
        <v>45</v>
      </c>
      <c r="D34" s="78" t="s">
        <v>20</v>
      </c>
      <c r="E34" s="78">
        <v>60</v>
      </c>
      <c r="F34" s="79">
        <v>6900</v>
      </c>
      <c r="G34" s="79">
        <v>4830</v>
      </c>
      <c r="H34" s="79">
        <v>4058.8235294117649</v>
      </c>
      <c r="I34" s="80"/>
      <c r="J34" s="81">
        <v>0</v>
      </c>
      <c r="K34" s="13"/>
      <c r="L34" s="13"/>
      <c r="O34" s="24" t="s">
        <v>75</v>
      </c>
      <c r="P34" s="27" t="s">
        <v>76</v>
      </c>
    </row>
    <row r="35" spans="1:16" ht="20.100000000000001" customHeight="1" x14ac:dyDescent="0.3">
      <c r="A35" s="13"/>
      <c r="B35" s="87" t="s">
        <v>94</v>
      </c>
      <c r="C35" s="77" t="s">
        <v>89</v>
      </c>
      <c r="D35" s="78" t="s">
        <v>20</v>
      </c>
      <c r="E35" s="78">
        <v>100</v>
      </c>
      <c r="F35" s="79">
        <v>11000</v>
      </c>
      <c r="G35" s="79">
        <v>7699.9999999999991</v>
      </c>
      <c r="H35" s="79">
        <v>6470.5882352941171</v>
      </c>
      <c r="I35" s="80"/>
      <c r="J35" s="81">
        <v>0</v>
      </c>
      <c r="K35" s="13"/>
      <c r="L35" s="13"/>
      <c r="O35" s="24" t="s">
        <v>39</v>
      </c>
      <c r="P35" s="28">
        <v>31670304615</v>
      </c>
    </row>
    <row r="36" spans="1:16" ht="20.100000000000001" customHeight="1" x14ac:dyDescent="0.3">
      <c r="A36" s="13"/>
      <c r="B36" s="18"/>
      <c r="C36" s="77" t="s">
        <v>51</v>
      </c>
      <c r="D36" s="78" t="s">
        <v>50</v>
      </c>
      <c r="E36" s="78">
        <v>100</v>
      </c>
      <c r="F36" s="79">
        <v>8900</v>
      </c>
      <c r="G36" s="79">
        <v>6230</v>
      </c>
      <c r="H36" s="79">
        <v>5235.2941176470595</v>
      </c>
      <c r="I36" s="80"/>
      <c r="J36" s="81">
        <v>0</v>
      </c>
      <c r="K36" s="13"/>
      <c r="O36" s="24" t="s">
        <v>41</v>
      </c>
      <c r="P36" s="28" t="s">
        <v>42</v>
      </c>
    </row>
    <row r="37" spans="1:16" ht="20.100000000000001" customHeight="1" thickBot="1" x14ac:dyDescent="0.35">
      <c r="A37" s="13"/>
      <c r="B37" s="18"/>
      <c r="C37" s="82" t="s">
        <v>51</v>
      </c>
      <c r="D37" s="83" t="s">
        <v>50</v>
      </c>
      <c r="E37" s="83">
        <v>250</v>
      </c>
      <c r="F37" s="84">
        <v>13500</v>
      </c>
      <c r="G37" s="84">
        <v>9450</v>
      </c>
      <c r="H37" s="84">
        <v>7941.176470588236</v>
      </c>
      <c r="I37" s="85"/>
      <c r="J37" s="86">
        <v>0</v>
      </c>
      <c r="K37" s="13"/>
      <c r="L37" s="13"/>
      <c r="O37" s="24" t="s">
        <v>43</v>
      </c>
      <c r="P37" s="29" t="s">
        <v>44</v>
      </c>
    </row>
    <row r="38" spans="1:16" ht="20.100000000000001" customHeight="1" thickBot="1" x14ac:dyDescent="0.3">
      <c r="B38" s="175"/>
      <c r="K38" s="13"/>
      <c r="L38" s="13"/>
    </row>
    <row r="39" spans="1:16" ht="20.100000000000001" customHeight="1" x14ac:dyDescent="0.35">
      <c r="A39" s="13"/>
      <c r="B39" s="18"/>
      <c r="C39" s="90" t="s">
        <v>100</v>
      </c>
      <c r="D39" s="56"/>
      <c r="E39" s="56"/>
      <c r="F39" s="56"/>
      <c r="G39" s="56"/>
      <c r="H39" s="56"/>
      <c r="I39" s="56"/>
      <c r="J39" s="57"/>
      <c r="K39" s="13"/>
      <c r="L39" s="13"/>
    </row>
    <row r="40" spans="1:16" ht="20.100000000000001" customHeight="1" x14ac:dyDescent="0.25">
      <c r="A40" s="13"/>
      <c r="B40" s="18"/>
      <c r="C40" s="91" t="s">
        <v>104</v>
      </c>
      <c r="D40" s="58"/>
      <c r="E40" s="58"/>
      <c r="F40" s="58"/>
      <c r="G40" s="58"/>
      <c r="H40" s="58"/>
      <c r="I40" s="58"/>
      <c r="J40" s="59"/>
      <c r="K40" s="13"/>
      <c r="L40" s="13"/>
    </row>
    <row r="41" spans="1:16" ht="20.100000000000001" customHeight="1" x14ac:dyDescent="0.25">
      <c r="A41" s="13"/>
      <c r="B41" s="18"/>
      <c r="C41" s="62" t="s">
        <v>10</v>
      </c>
      <c r="D41" s="60" t="s">
        <v>11</v>
      </c>
      <c r="E41" s="60" t="s">
        <v>12</v>
      </c>
      <c r="F41" s="60" t="s">
        <v>13</v>
      </c>
      <c r="G41" s="60" t="s">
        <v>14</v>
      </c>
      <c r="H41" s="61" t="s">
        <v>15</v>
      </c>
      <c r="I41" s="60" t="s">
        <v>16</v>
      </c>
      <c r="J41" s="63" t="s">
        <v>17</v>
      </c>
      <c r="K41" s="13"/>
      <c r="L41" s="13"/>
    </row>
    <row r="42" spans="1:16" ht="20.100000000000001" customHeight="1" x14ac:dyDescent="0.25">
      <c r="A42" s="13"/>
      <c r="B42" s="98" t="s">
        <v>94</v>
      </c>
      <c r="C42" s="93" t="s">
        <v>90</v>
      </c>
      <c r="D42" s="94" t="s">
        <v>18</v>
      </c>
      <c r="E42" s="94">
        <v>250</v>
      </c>
      <c r="F42" s="95">
        <v>10900</v>
      </c>
      <c r="G42" s="95">
        <f t="shared" ref="G42" si="3">F42*70%</f>
        <v>7629.9999999999991</v>
      </c>
      <c r="H42" s="95">
        <f t="shared" ref="H42:H47" si="4">G42/1.19</f>
        <v>6411.7647058823522</v>
      </c>
      <c r="I42" s="96"/>
      <c r="J42" s="97">
        <f t="shared" ref="J42" si="5">H42*I42</f>
        <v>0</v>
      </c>
      <c r="K42" s="13"/>
      <c r="L42" s="13"/>
    </row>
    <row r="43" spans="1:16" ht="20.100000000000001" customHeight="1" x14ac:dyDescent="0.25">
      <c r="A43" s="13"/>
      <c r="B43" s="98" t="s">
        <v>94</v>
      </c>
      <c r="C43" s="93" t="s">
        <v>86</v>
      </c>
      <c r="D43" s="94" t="s">
        <v>18</v>
      </c>
      <c r="E43" s="94">
        <v>250</v>
      </c>
      <c r="F43" s="95">
        <v>7900</v>
      </c>
      <c r="G43" s="95">
        <f>F43*70%</f>
        <v>5530</v>
      </c>
      <c r="H43" s="95">
        <f t="shared" si="4"/>
        <v>4647.0588235294117</v>
      </c>
      <c r="I43" s="96"/>
      <c r="J43" s="97">
        <f>H43*I43</f>
        <v>0</v>
      </c>
      <c r="K43" s="13"/>
      <c r="L43" s="13"/>
    </row>
    <row r="44" spans="1:16" ht="20.100000000000001" customHeight="1" x14ac:dyDescent="0.25">
      <c r="B44" s="98" t="s">
        <v>102</v>
      </c>
      <c r="C44" s="93" t="s">
        <v>32</v>
      </c>
      <c r="D44" s="94" t="s">
        <v>20</v>
      </c>
      <c r="E44" s="94">
        <v>250</v>
      </c>
      <c r="F44" s="95">
        <v>8900</v>
      </c>
      <c r="G44" s="95">
        <f t="shared" ref="G44:G47" si="6">F44*70%</f>
        <v>6230</v>
      </c>
      <c r="H44" s="95">
        <f t="shared" si="4"/>
        <v>5235.2941176470595</v>
      </c>
      <c r="I44" s="96"/>
      <c r="J44" s="97">
        <f t="shared" ref="J44:J47" si="7">H44*I44</f>
        <v>0</v>
      </c>
      <c r="K44" s="13"/>
      <c r="L44" s="13"/>
    </row>
    <row r="45" spans="1:16" ht="20.100000000000001" customHeight="1" x14ac:dyDescent="0.25">
      <c r="B45" s="98" t="s">
        <v>102</v>
      </c>
      <c r="C45" s="93" t="s">
        <v>35</v>
      </c>
      <c r="D45" s="94" t="s">
        <v>20</v>
      </c>
      <c r="E45" s="94">
        <v>250</v>
      </c>
      <c r="F45" s="95">
        <v>8900</v>
      </c>
      <c r="G45" s="95">
        <f t="shared" si="6"/>
        <v>6230</v>
      </c>
      <c r="H45" s="95">
        <f t="shared" si="4"/>
        <v>5235.2941176470595</v>
      </c>
      <c r="I45" s="96"/>
      <c r="J45" s="97">
        <f t="shared" si="7"/>
        <v>0</v>
      </c>
      <c r="K45" s="13"/>
      <c r="L45" s="13"/>
    </row>
    <row r="46" spans="1:16" x14ac:dyDescent="0.25">
      <c r="A46" s="13"/>
      <c r="B46" s="98" t="s">
        <v>94</v>
      </c>
      <c r="C46" s="93" t="s">
        <v>87</v>
      </c>
      <c r="D46" s="94" t="s">
        <v>20</v>
      </c>
      <c r="E46" s="94">
        <v>250</v>
      </c>
      <c r="F46" s="95">
        <v>8900</v>
      </c>
      <c r="G46" s="95">
        <f t="shared" si="6"/>
        <v>6230</v>
      </c>
      <c r="H46" s="95">
        <f t="shared" si="4"/>
        <v>5235.2941176470595</v>
      </c>
      <c r="I46" s="96"/>
      <c r="J46" s="97">
        <f t="shared" si="7"/>
        <v>0</v>
      </c>
      <c r="K46" s="13"/>
      <c r="L46" s="13"/>
    </row>
    <row r="47" spans="1:16" ht="15.75" thickBot="1" x14ac:dyDescent="0.3">
      <c r="A47" s="13"/>
      <c r="B47" s="98" t="s">
        <v>94</v>
      </c>
      <c r="C47" s="139" t="s">
        <v>95</v>
      </c>
      <c r="D47" s="140" t="s">
        <v>20</v>
      </c>
      <c r="E47" s="140">
        <v>250</v>
      </c>
      <c r="F47" s="141">
        <v>15900</v>
      </c>
      <c r="G47" s="141">
        <f t="shared" si="6"/>
        <v>11130</v>
      </c>
      <c r="H47" s="141">
        <f t="shared" si="4"/>
        <v>9352.9411764705892</v>
      </c>
      <c r="I47" s="142"/>
      <c r="J47" s="143">
        <f t="shared" si="7"/>
        <v>0</v>
      </c>
      <c r="K47" s="13"/>
      <c r="L47" s="13"/>
    </row>
    <row r="48" spans="1:16" ht="15.75" thickBot="1" x14ac:dyDescent="0.3">
      <c r="B48" s="175"/>
      <c r="K48" s="13"/>
      <c r="L48" s="13"/>
    </row>
    <row r="49" spans="1:12" ht="21" x14ac:dyDescent="0.35">
      <c r="B49" s="175"/>
      <c r="C49" s="109" t="s">
        <v>99</v>
      </c>
      <c r="D49" s="110"/>
      <c r="E49" s="110"/>
      <c r="F49" s="110"/>
      <c r="G49" s="110"/>
      <c r="H49" s="110"/>
      <c r="I49" s="110"/>
      <c r="J49" s="111"/>
      <c r="K49" s="13"/>
      <c r="L49" s="13"/>
    </row>
    <row r="50" spans="1:12" x14ac:dyDescent="0.25">
      <c r="B50" s="175"/>
      <c r="C50" s="112" t="s">
        <v>96</v>
      </c>
      <c r="D50" s="113"/>
      <c r="E50" s="113"/>
      <c r="F50" s="113"/>
      <c r="G50" s="113"/>
      <c r="H50" s="113"/>
      <c r="I50" s="113"/>
      <c r="J50" s="114"/>
      <c r="K50" s="13"/>
      <c r="L50" s="13"/>
    </row>
    <row r="51" spans="1:12" ht="20.100000000000001" customHeight="1" x14ac:dyDescent="0.25">
      <c r="B51" s="92"/>
      <c r="C51" s="115" t="s">
        <v>10</v>
      </c>
      <c r="D51" s="116" t="s">
        <v>11</v>
      </c>
      <c r="E51" s="116" t="s">
        <v>12</v>
      </c>
      <c r="F51" s="116" t="s">
        <v>13</v>
      </c>
      <c r="G51" s="116" t="s">
        <v>14</v>
      </c>
      <c r="H51" s="117" t="s">
        <v>15</v>
      </c>
      <c r="I51" s="116" t="s">
        <v>16</v>
      </c>
      <c r="J51" s="118" t="s">
        <v>17</v>
      </c>
      <c r="K51" s="13"/>
      <c r="L51" s="13"/>
    </row>
    <row r="52" spans="1:12" ht="20.100000000000001" customHeight="1" x14ac:dyDescent="0.25">
      <c r="B52" s="176" t="s">
        <v>102</v>
      </c>
      <c r="C52" s="99" t="s">
        <v>103</v>
      </c>
      <c r="D52" s="100" t="s">
        <v>18</v>
      </c>
      <c r="E52" s="100">
        <v>250</v>
      </c>
      <c r="F52" s="101">
        <v>7900</v>
      </c>
      <c r="G52" s="101">
        <f t="shared" ref="G52:G57" si="8">F52*70%</f>
        <v>5530</v>
      </c>
      <c r="H52" s="101">
        <f t="shared" ref="H52:H57" si="9">G52/1.19</f>
        <v>4647.0588235294117</v>
      </c>
      <c r="I52" s="102"/>
      <c r="J52" s="103">
        <f t="shared" ref="J52:J57" si="10">H52*I52</f>
        <v>0</v>
      </c>
      <c r="K52" s="13"/>
      <c r="L52" s="13"/>
    </row>
    <row r="53" spans="1:12" ht="20.100000000000001" customHeight="1" x14ac:dyDescent="0.25">
      <c r="C53" s="99" t="s">
        <v>103</v>
      </c>
      <c r="D53" s="100" t="s">
        <v>18</v>
      </c>
      <c r="E53" s="100">
        <v>500</v>
      </c>
      <c r="F53" s="101">
        <v>12500</v>
      </c>
      <c r="G53" s="101">
        <f t="shared" si="8"/>
        <v>8750</v>
      </c>
      <c r="H53" s="101">
        <f t="shared" si="9"/>
        <v>7352.9411764705883</v>
      </c>
      <c r="I53" s="102"/>
      <c r="J53" s="103">
        <f t="shared" si="10"/>
        <v>0</v>
      </c>
      <c r="K53" s="13"/>
      <c r="L53" s="13"/>
    </row>
    <row r="54" spans="1:12" ht="20.100000000000001" customHeight="1" x14ac:dyDescent="0.25">
      <c r="A54" s="13"/>
      <c r="B54" s="13"/>
      <c r="C54" s="99" t="s">
        <v>60</v>
      </c>
      <c r="D54" s="100" t="s">
        <v>20</v>
      </c>
      <c r="E54" s="100">
        <v>250</v>
      </c>
      <c r="F54" s="101">
        <v>8000</v>
      </c>
      <c r="G54" s="101">
        <f t="shared" si="8"/>
        <v>5600</v>
      </c>
      <c r="H54" s="101">
        <f t="shared" si="9"/>
        <v>4705.8823529411766</v>
      </c>
      <c r="I54" s="102"/>
      <c r="J54" s="103">
        <f t="shared" si="10"/>
        <v>0</v>
      </c>
      <c r="K54" s="13"/>
      <c r="L54" s="13"/>
    </row>
    <row r="55" spans="1:12" ht="20.100000000000001" customHeight="1" x14ac:dyDescent="0.25">
      <c r="A55" s="13"/>
      <c r="B55" s="13"/>
      <c r="C55" s="99" t="s">
        <v>25</v>
      </c>
      <c r="D55" s="100" t="s">
        <v>20</v>
      </c>
      <c r="E55" s="100">
        <v>60</v>
      </c>
      <c r="F55" s="101">
        <v>5000</v>
      </c>
      <c r="G55" s="101">
        <f t="shared" si="8"/>
        <v>3500</v>
      </c>
      <c r="H55" s="101">
        <f t="shared" si="9"/>
        <v>2941.1764705882356</v>
      </c>
      <c r="I55" s="102"/>
      <c r="J55" s="103">
        <f t="shared" si="10"/>
        <v>0</v>
      </c>
      <c r="K55" s="13"/>
      <c r="L55" s="13"/>
    </row>
    <row r="56" spans="1:12" x14ac:dyDescent="0.25">
      <c r="A56" s="13"/>
      <c r="B56" s="13"/>
      <c r="C56" s="99" t="s">
        <v>26</v>
      </c>
      <c r="D56" s="100" t="s">
        <v>20</v>
      </c>
      <c r="E56" s="100">
        <v>60</v>
      </c>
      <c r="F56" s="101">
        <v>5000</v>
      </c>
      <c r="G56" s="101">
        <f t="shared" si="8"/>
        <v>3500</v>
      </c>
      <c r="H56" s="101">
        <f t="shared" si="9"/>
        <v>2941.1764705882356</v>
      </c>
      <c r="I56" s="102"/>
      <c r="J56" s="103">
        <f t="shared" si="10"/>
        <v>0</v>
      </c>
    </row>
    <row r="57" spans="1:12" x14ac:dyDescent="0.25">
      <c r="A57" s="13"/>
      <c r="B57" s="13"/>
      <c r="C57" s="99" t="s">
        <v>27</v>
      </c>
      <c r="D57" s="100" t="s">
        <v>20</v>
      </c>
      <c r="E57" s="100">
        <v>60</v>
      </c>
      <c r="F57" s="101">
        <v>5000</v>
      </c>
      <c r="G57" s="101">
        <f t="shared" si="8"/>
        <v>3500</v>
      </c>
      <c r="H57" s="101">
        <f t="shared" si="9"/>
        <v>2941.1764705882356</v>
      </c>
      <c r="I57" s="102"/>
      <c r="J57" s="103">
        <f t="shared" si="10"/>
        <v>0</v>
      </c>
    </row>
    <row r="58" spans="1:12" x14ac:dyDescent="0.25">
      <c r="A58" s="13"/>
      <c r="B58" s="13"/>
      <c r="C58" s="99" t="s">
        <v>67</v>
      </c>
      <c r="D58" s="100" t="s">
        <v>18</v>
      </c>
      <c r="E58" s="100">
        <v>30</v>
      </c>
      <c r="F58" s="101">
        <v>6900</v>
      </c>
      <c r="G58" s="101">
        <f t="shared" ref="G58:G59" si="11">F58*70%</f>
        <v>4830</v>
      </c>
      <c r="H58" s="101">
        <f t="shared" ref="H58:H59" si="12">G58/1.19</f>
        <v>4058.8235294117649</v>
      </c>
      <c r="I58" s="102"/>
      <c r="J58" s="103">
        <f t="shared" ref="J58:J59" si="13">H58*I58</f>
        <v>0</v>
      </c>
    </row>
    <row r="59" spans="1:12" ht="15.75" thickBot="1" x14ac:dyDescent="0.3">
      <c r="A59" s="13"/>
      <c r="B59" s="13"/>
      <c r="C59" s="104" t="s">
        <v>49</v>
      </c>
      <c r="D59" s="105" t="s">
        <v>50</v>
      </c>
      <c r="E59" s="105">
        <v>60</v>
      </c>
      <c r="F59" s="106">
        <v>6900</v>
      </c>
      <c r="G59" s="106">
        <f t="shared" si="11"/>
        <v>4830</v>
      </c>
      <c r="H59" s="106">
        <f t="shared" si="12"/>
        <v>4058.8235294117649</v>
      </c>
      <c r="I59" s="107"/>
      <c r="J59" s="108">
        <f t="shared" si="13"/>
        <v>0</v>
      </c>
    </row>
    <row r="60" spans="1:12" x14ac:dyDescent="0.25">
      <c r="A60" s="13"/>
      <c r="B60" s="13"/>
    </row>
    <row r="61" spans="1:12" ht="15.75" thickBot="1" x14ac:dyDescent="0.3">
      <c r="A61" s="13"/>
      <c r="B61" s="13"/>
    </row>
    <row r="62" spans="1:12" ht="21" x14ac:dyDescent="0.35">
      <c r="A62" s="13"/>
      <c r="B62" s="13"/>
      <c r="C62" s="119" t="s">
        <v>98</v>
      </c>
      <c r="D62" s="120"/>
      <c r="E62" s="120"/>
      <c r="F62" s="120"/>
      <c r="G62" s="120"/>
      <c r="H62" s="120"/>
      <c r="I62" s="120"/>
      <c r="J62" s="121"/>
    </row>
    <row r="63" spans="1:12" x14ac:dyDescent="0.25">
      <c r="A63" s="13"/>
      <c r="B63" s="13"/>
      <c r="C63" s="122" t="s">
        <v>97</v>
      </c>
      <c r="D63" s="123"/>
      <c r="E63" s="123"/>
      <c r="F63" s="123"/>
      <c r="G63" s="123"/>
      <c r="H63" s="123"/>
      <c r="I63" s="123"/>
      <c r="J63" s="124"/>
    </row>
    <row r="64" spans="1:12" x14ac:dyDescent="0.25">
      <c r="A64" s="13"/>
      <c r="B64" s="13"/>
      <c r="C64" s="125" t="s">
        <v>10</v>
      </c>
      <c r="D64" s="126" t="s">
        <v>11</v>
      </c>
      <c r="E64" s="126" t="s">
        <v>12</v>
      </c>
      <c r="F64" s="126" t="s">
        <v>13</v>
      </c>
      <c r="G64" s="126" t="s">
        <v>14</v>
      </c>
      <c r="H64" s="127" t="s">
        <v>15</v>
      </c>
      <c r="I64" s="126" t="s">
        <v>16</v>
      </c>
      <c r="J64" s="128" t="s">
        <v>17</v>
      </c>
    </row>
    <row r="65" spans="1:10" x14ac:dyDescent="0.25">
      <c r="A65" s="13"/>
      <c r="B65" s="13"/>
      <c r="C65" s="129" t="s">
        <v>21</v>
      </c>
      <c r="D65" s="130" t="s">
        <v>20</v>
      </c>
      <c r="E65" s="130">
        <v>10</v>
      </c>
      <c r="F65" s="131">
        <v>7500</v>
      </c>
      <c r="G65" s="131">
        <f t="shared" ref="G65:G66" si="14">F65*70%</f>
        <v>5250</v>
      </c>
      <c r="H65" s="131">
        <f t="shared" ref="H65:H66" si="15">G65/1.19</f>
        <v>4411.7647058823532</v>
      </c>
      <c r="I65" s="132"/>
      <c r="J65" s="133">
        <f>H65*I65</f>
        <v>0</v>
      </c>
    </row>
    <row r="66" spans="1:10" ht="15.75" thickBot="1" x14ac:dyDescent="0.3">
      <c r="C66" s="134" t="s">
        <v>62</v>
      </c>
      <c r="D66" s="135" t="s">
        <v>20</v>
      </c>
      <c r="E66" s="135">
        <v>250</v>
      </c>
      <c r="F66" s="136">
        <v>15900</v>
      </c>
      <c r="G66" s="136">
        <f t="shared" si="14"/>
        <v>11130</v>
      </c>
      <c r="H66" s="136">
        <f t="shared" si="15"/>
        <v>9352.9411764705892</v>
      </c>
      <c r="I66" s="137"/>
      <c r="J66" s="138">
        <f t="shared" ref="J66" si="16">H66*I66</f>
        <v>0</v>
      </c>
    </row>
    <row r="68" spans="1:10" ht="15.75" thickBot="1" x14ac:dyDescent="0.3"/>
    <row r="69" spans="1:10" x14ac:dyDescent="0.25">
      <c r="C69" s="162" t="s">
        <v>78</v>
      </c>
      <c r="D69" s="165"/>
      <c r="E69" s="166"/>
      <c r="F69" s="166"/>
      <c r="G69" s="166"/>
      <c r="H69" s="166"/>
      <c r="I69" s="166"/>
      <c r="J69" s="167"/>
    </row>
    <row r="70" spans="1:10" x14ac:dyDescent="0.25">
      <c r="C70" s="163"/>
      <c r="D70" s="168"/>
      <c r="E70" s="169"/>
      <c r="F70" s="169"/>
      <c r="G70" s="169"/>
      <c r="H70" s="169"/>
      <c r="I70" s="169"/>
      <c r="J70" s="170"/>
    </row>
    <row r="71" spans="1:10" ht="15.75" thickBot="1" x14ac:dyDescent="0.3">
      <c r="C71" s="164"/>
      <c r="D71" s="171"/>
      <c r="E71" s="172"/>
      <c r="F71" s="172"/>
      <c r="G71" s="172"/>
      <c r="H71" s="172"/>
      <c r="I71" s="172"/>
      <c r="J71" s="173"/>
    </row>
    <row r="72" spans="1:10" x14ac:dyDescent="0.25">
      <c r="C72" s="155" t="s">
        <v>52</v>
      </c>
      <c r="D72" s="157">
        <f>50000-J76</f>
        <v>50000</v>
      </c>
      <c r="E72" s="158"/>
      <c r="F72" s="158"/>
      <c r="G72" s="158"/>
      <c r="H72" s="158"/>
      <c r="I72" s="50" t="s">
        <v>56</v>
      </c>
      <c r="J72" s="14">
        <f>SUM(J33:J68)</f>
        <v>0</v>
      </c>
    </row>
    <row r="73" spans="1:10" x14ac:dyDescent="0.25">
      <c r="C73" s="155"/>
      <c r="D73" s="159"/>
      <c r="E73" s="160"/>
      <c r="F73" s="160"/>
      <c r="G73" s="160"/>
      <c r="H73" s="160"/>
      <c r="I73" s="51" t="s">
        <v>59</v>
      </c>
      <c r="J73" s="15">
        <f>IF(J72&gt;126050,J72*0.05,(0))</f>
        <v>0</v>
      </c>
    </row>
    <row r="74" spans="1:10" x14ac:dyDescent="0.25">
      <c r="C74" s="155"/>
      <c r="D74" s="159"/>
      <c r="E74" s="160"/>
      <c r="F74" s="160"/>
      <c r="G74" s="160"/>
      <c r="H74" s="160"/>
      <c r="I74" s="51" t="s">
        <v>53</v>
      </c>
      <c r="J74" s="15">
        <f>J72-J73</f>
        <v>0</v>
      </c>
    </row>
    <row r="75" spans="1:10" ht="15.75" thickBot="1" x14ac:dyDescent="0.3">
      <c r="C75" s="155"/>
      <c r="D75" s="160"/>
      <c r="E75" s="160"/>
      <c r="F75" s="160"/>
      <c r="G75" s="160"/>
      <c r="H75" s="160"/>
      <c r="I75" s="52" t="s">
        <v>54</v>
      </c>
      <c r="J75" s="53">
        <f>J74*0.19</f>
        <v>0</v>
      </c>
    </row>
    <row r="76" spans="1:10" ht="21.75" thickBot="1" x14ac:dyDescent="0.4">
      <c r="C76" s="156"/>
      <c r="D76" s="161"/>
      <c r="E76" s="161"/>
      <c r="F76" s="161"/>
      <c r="G76" s="161"/>
      <c r="H76" s="161"/>
      <c r="I76" s="54" t="s">
        <v>55</v>
      </c>
      <c r="J76" s="55">
        <f>J74+J75</f>
        <v>0</v>
      </c>
    </row>
  </sheetData>
  <mergeCells count="20">
    <mergeCell ref="D16:F16"/>
    <mergeCell ref="G16:J16"/>
    <mergeCell ref="D17:F17"/>
    <mergeCell ref="G17:J17"/>
    <mergeCell ref="C69:C71"/>
    <mergeCell ref="D69:J71"/>
    <mergeCell ref="C72:C76"/>
    <mergeCell ref="D72:H76"/>
    <mergeCell ref="D12:F12"/>
    <mergeCell ref="G12:J12"/>
    <mergeCell ref="D13:F13"/>
    <mergeCell ref="G13:J13"/>
    <mergeCell ref="D14:F14"/>
    <mergeCell ref="G14:J14"/>
    <mergeCell ref="D18:F18"/>
    <mergeCell ref="G18:J18"/>
    <mergeCell ref="D19:F19"/>
    <mergeCell ref="G19:J19"/>
    <mergeCell ref="D15:F15"/>
    <mergeCell ref="G15:J15"/>
  </mergeCells>
  <conditionalFormatting sqref="D72:H76">
    <cfRule type="cellIs" dxfId="3" priority="4" operator="lessThan">
      <formula>0</formula>
    </cfRule>
  </conditionalFormatting>
  <conditionalFormatting sqref="J76">
    <cfRule type="cellIs" dxfId="2" priority="1" operator="between">
      <formula>40001</formula>
      <formula>49999</formula>
    </cfRule>
    <cfRule type="cellIs" dxfId="1" priority="2" operator="between">
      <formula>0</formula>
      <formula>40000</formula>
    </cfRule>
    <cfRule type="cellIs" dxfId="0" priority="3" operator="greaterThanOrEqual">
      <formula>50000</formula>
    </cfRule>
  </conditionalFormatting>
  <hyperlinks>
    <hyperlink ref="P37" r:id="rId1" xr:uid="{8CA022C8-8798-4472-833D-86B4AA1EF1A8}"/>
  </hyperlinks>
  <pageMargins left="0.7" right="0.7" top="0.75" bottom="0.75" header="0.3" footer="0.3"/>
  <pageSetup paperSize="9" orientation="portrait" horizontalDpi="4294967292" verticalDpi="0" r:id="rId2"/>
  <drawing r:id="rId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3</vt:i4>
      </vt:variant>
    </vt:vector>
  </HeadingPairs>
  <TitlesOfParts>
    <vt:vector size="3" baseType="lpstr">
      <vt:lpstr>Promos+info relevante</vt:lpstr>
      <vt:lpstr>Planilla de cotización</vt:lpstr>
      <vt:lpstr>Planilla de cotización (2)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Valentina</dc:creator>
  <cp:lastModifiedBy>User</cp:lastModifiedBy>
  <dcterms:created xsi:type="dcterms:W3CDTF">2022-04-28T19:52:43Z</dcterms:created>
  <dcterms:modified xsi:type="dcterms:W3CDTF">2023-07-29T00:11:52Z</dcterms:modified>
</cp:coreProperties>
</file>